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srv10\userdata$\smi.01\Documents\STAVBY, AKCE\Bytový dům na fotbaláku\Dokumentace\Rozpočet\"/>
    </mc:Choice>
  </mc:AlternateContent>
  <xr:revisionPtr revIDLastSave="0" documentId="13_ncr:1_{0FA102F5-F710-48B5-B5B4-2D93420C8A01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Rekapitulace stavby" sheetId="1" r:id="rId1"/>
    <sheet name="00 - Vedlejší a ostatní n..." sheetId="2" r:id="rId2"/>
    <sheet name="01 - Přestavba na 4 BJ" sheetId="3" r:id="rId3"/>
  </sheets>
  <definedNames>
    <definedName name="_xlnm._FilterDatabase" localSheetId="1" hidden="1">'00 - Vedlejší a ostatní n...'!$C$120:$K$140</definedName>
    <definedName name="_xlnm._FilterDatabase" localSheetId="2" hidden="1">'01 - Přestavba na 4 BJ'!$C$167:$K$2080</definedName>
    <definedName name="_xlnm.Print_Titles" localSheetId="1">'00 - Vedlejší a ostatní n...'!$120:$120</definedName>
    <definedName name="_xlnm.Print_Titles" localSheetId="2">'01 - Přestavba na 4 BJ'!$167:$167</definedName>
    <definedName name="_xlnm.Print_Titles" localSheetId="0">'Rekapitulace stavby'!$92:$92</definedName>
    <definedName name="_xlnm.Print_Area" localSheetId="1">'00 - Vedlejší a ostatní n...'!$C$4:$J$76,'00 - Vedlejší a ostatní n...'!$C$82:$J$102,'00 - Vedlejší a ostatní n...'!$C$108:$K$140</definedName>
    <definedName name="_xlnm.Print_Area" localSheetId="2">'01 - Přestavba na 4 BJ'!$C$4:$J$76,'01 - Přestavba na 4 BJ'!$C$82:$J$149,'01 - Přestavba na 4 BJ'!$C$155:$K$2080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2080" i="3"/>
  <c r="BH2080" i="3"/>
  <c r="BG2080" i="3"/>
  <c r="BE2080" i="3"/>
  <c r="T2080" i="3"/>
  <c r="R2080" i="3"/>
  <c r="P2080" i="3"/>
  <c r="BI2035" i="3"/>
  <c r="BH2035" i="3"/>
  <c r="BG2035" i="3"/>
  <c r="BE2035" i="3"/>
  <c r="T2035" i="3"/>
  <c r="R2035" i="3"/>
  <c r="P2035" i="3"/>
  <c r="BI2034" i="3"/>
  <c r="BH2034" i="3"/>
  <c r="BG2034" i="3"/>
  <c r="BE2034" i="3"/>
  <c r="T2034" i="3"/>
  <c r="R2034" i="3"/>
  <c r="P2034" i="3"/>
  <c r="BI2033" i="3"/>
  <c r="BH2033" i="3"/>
  <c r="BG2033" i="3"/>
  <c r="BE2033" i="3"/>
  <c r="T2033" i="3"/>
  <c r="R2033" i="3"/>
  <c r="P2033" i="3"/>
  <c r="BI2028" i="3"/>
  <c r="BH2028" i="3"/>
  <c r="BG2028" i="3"/>
  <c r="BE2028" i="3"/>
  <c r="T2028" i="3"/>
  <c r="R2028" i="3"/>
  <c r="P2028" i="3"/>
  <c r="BI2026" i="3"/>
  <c r="BH2026" i="3"/>
  <c r="BG2026" i="3"/>
  <c r="BE2026" i="3"/>
  <c r="T2026" i="3"/>
  <c r="R2026" i="3"/>
  <c r="P2026" i="3"/>
  <c r="BI2025" i="3"/>
  <c r="BH2025" i="3"/>
  <c r="BG2025" i="3"/>
  <c r="BE2025" i="3"/>
  <c r="T2025" i="3"/>
  <c r="R2025" i="3"/>
  <c r="P2025" i="3"/>
  <c r="BI2021" i="3"/>
  <c r="BH2021" i="3"/>
  <c r="BG2021" i="3"/>
  <c r="BE2021" i="3"/>
  <c r="T2021" i="3"/>
  <c r="R2021" i="3"/>
  <c r="P2021" i="3"/>
  <c r="BI2017" i="3"/>
  <c r="BH2017" i="3"/>
  <c r="BG2017" i="3"/>
  <c r="BE2017" i="3"/>
  <c r="T2017" i="3"/>
  <c r="R2017" i="3"/>
  <c r="P2017" i="3"/>
  <c r="BI2015" i="3"/>
  <c r="BH2015" i="3"/>
  <c r="BG2015" i="3"/>
  <c r="BE2015" i="3"/>
  <c r="T2015" i="3"/>
  <c r="R2015" i="3"/>
  <c r="P2015" i="3"/>
  <c r="BI2013" i="3"/>
  <c r="BH2013" i="3"/>
  <c r="BG2013" i="3"/>
  <c r="BE2013" i="3"/>
  <c r="T2013" i="3"/>
  <c r="R2013" i="3"/>
  <c r="P2013" i="3"/>
  <c r="BI2012" i="3"/>
  <c r="BH2012" i="3"/>
  <c r="BG2012" i="3"/>
  <c r="BE2012" i="3"/>
  <c r="T2012" i="3"/>
  <c r="R2012" i="3"/>
  <c r="P2012" i="3"/>
  <c r="BI2011" i="3"/>
  <c r="BH2011" i="3"/>
  <c r="BG2011" i="3"/>
  <c r="BE2011" i="3"/>
  <c r="T2011" i="3"/>
  <c r="R2011" i="3"/>
  <c r="P2011" i="3"/>
  <c r="BI2001" i="3"/>
  <c r="BH2001" i="3"/>
  <c r="BG2001" i="3"/>
  <c r="BE2001" i="3"/>
  <c r="T2001" i="3"/>
  <c r="R2001" i="3"/>
  <c r="P2001" i="3"/>
  <c r="BI1999" i="3"/>
  <c r="BH1999" i="3"/>
  <c r="BG1999" i="3"/>
  <c r="BE1999" i="3"/>
  <c r="T1999" i="3"/>
  <c r="R1999" i="3"/>
  <c r="P1999" i="3"/>
  <c r="BI1985" i="3"/>
  <c r="BH1985" i="3"/>
  <c r="BG1985" i="3"/>
  <c r="BE1985" i="3"/>
  <c r="T1985" i="3"/>
  <c r="R1985" i="3"/>
  <c r="P1985" i="3"/>
  <c r="BI1984" i="3"/>
  <c r="BH1984" i="3"/>
  <c r="BG1984" i="3"/>
  <c r="BE1984" i="3"/>
  <c r="T1984" i="3"/>
  <c r="R1984" i="3"/>
  <c r="P1984" i="3"/>
  <c r="BI1982" i="3"/>
  <c r="BH1982" i="3"/>
  <c r="BG1982" i="3"/>
  <c r="BE1982" i="3"/>
  <c r="T1982" i="3"/>
  <c r="R1982" i="3"/>
  <c r="P1982" i="3"/>
  <c r="BI1981" i="3"/>
  <c r="BH1981" i="3"/>
  <c r="BG1981" i="3"/>
  <c r="BE1981" i="3"/>
  <c r="T1981" i="3"/>
  <c r="R1981" i="3"/>
  <c r="P1981" i="3"/>
  <c r="BI1967" i="3"/>
  <c r="BH1967" i="3"/>
  <c r="BG1967" i="3"/>
  <c r="BE1967" i="3"/>
  <c r="T1967" i="3"/>
  <c r="R1967" i="3"/>
  <c r="P1967" i="3"/>
  <c r="BI1965" i="3"/>
  <c r="BH1965" i="3"/>
  <c r="BG1965" i="3"/>
  <c r="BE1965" i="3"/>
  <c r="T1965" i="3"/>
  <c r="R1965" i="3"/>
  <c r="P1965" i="3"/>
  <c r="BI1963" i="3"/>
  <c r="BH1963" i="3"/>
  <c r="BG1963" i="3"/>
  <c r="BE1963" i="3"/>
  <c r="T1963" i="3"/>
  <c r="R1963" i="3"/>
  <c r="P1963" i="3"/>
  <c r="BI1961" i="3"/>
  <c r="BH1961" i="3"/>
  <c r="BG1961" i="3"/>
  <c r="BE1961" i="3"/>
  <c r="T1961" i="3"/>
  <c r="R1961" i="3"/>
  <c r="P1961" i="3"/>
  <c r="BI1959" i="3"/>
  <c r="BH1959" i="3"/>
  <c r="BG1959" i="3"/>
  <c r="BE1959" i="3"/>
  <c r="T1959" i="3"/>
  <c r="R1959" i="3"/>
  <c r="P1959" i="3"/>
  <c r="BI1957" i="3"/>
  <c r="BH1957" i="3"/>
  <c r="BG1957" i="3"/>
  <c r="BE1957" i="3"/>
  <c r="T1957" i="3"/>
  <c r="R1957" i="3"/>
  <c r="P1957" i="3"/>
  <c r="BI1955" i="3"/>
  <c r="BH1955" i="3"/>
  <c r="BG1955" i="3"/>
  <c r="BE1955" i="3"/>
  <c r="T1955" i="3"/>
  <c r="R1955" i="3"/>
  <c r="P1955" i="3"/>
  <c r="BI1954" i="3"/>
  <c r="BH1954" i="3"/>
  <c r="BG1954" i="3"/>
  <c r="BE1954" i="3"/>
  <c r="T1954" i="3"/>
  <c r="R1954" i="3"/>
  <c r="P1954" i="3"/>
  <c r="BI1952" i="3"/>
  <c r="BH1952" i="3"/>
  <c r="BG1952" i="3"/>
  <c r="BE1952" i="3"/>
  <c r="T1952" i="3"/>
  <c r="R1952" i="3"/>
  <c r="P1952" i="3"/>
  <c r="BI1950" i="3"/>
  <c r="BH1950" i="3"/>
  <c r="BG1950" i="3"/>
  <c r="BE1950" i="3"/>
  <c r="T1950" i="3"/>
  <c r="R1950" i="3"/>
  <c r="P1950" i="3"/>
  <c r="BI1948" i="3"/>
  <c r="BH1948" i="3"/>
  <c r="BG1948" i="3"/>
  <c r="BE1948" i="3"/>
  <c r="T1948" i="3"/>
  <c r="R1948" i="3"/>
  <c r="P1948" i="3"/>
  <c r="BI1946" i="3"/>
  <c r="BH1946" i="3"/>
  <c r="BG1946" i="3"/>
  <c r="BE1946" i="3"/>
  <c r="T1946" i="3"/>
  <c r="R1946" i="3"/>
  <c r="P1946" i="3"/>
  <c r="BI1944" i="3"/>
  <c r="BH1944" i="3"/>
  <c r="BG1944" i="3"/>
  <c r="BE1944" i="3"/>
  <c r="T1944" i="3"/>
  <c r="R1944" i="3"/>
  <c r="P1944" i="3"/>
  <c r="BI1924" i="3"/>
  <c r="BH1924" i="3"/>
  <c r="BG1924" i="3"/>
  <c r="BE1924" i="3"/>
  <c r="T1924" i="3"/>
  <c r="R1924" i="3"/>
  <c r="P1924" i="3"/>
  <c r="BI1922" i="3"/>
  <c r="BH1922" i="3"/>
  <c r="BG1922" i="3"/>
  <c r="BE1922" i="3"/>
  <c r="T1922" i="3"/>
  <c r="R1922" i="3"/>
  <c r="P1922" i="3"/>
  <c r="BI1915" i="3"/>
  <c r="BH1915" i="3"/>
  <c r="BG1915" i="3"/>
  <c r="BE1915" i="3"/>
  <c r="T1915" i="3"/>
  <c r="R1915" i="3"/>
  <c r="P1915" i="3"/>
  <c r="BI1914" i="3"/>
  <c r="BH1914" i="3"/>
  <c r="BG1914" i="3"/>
  <c r="BE1914" i="3"/>
  <c r="T1914" i="3"/>
  <c r="R1914" i="3"/>
  <c r="P1914" i="3"/>
  <c r="BI1913" i="3"/>
  <c r="BH1913" i="3"/>
  <c r="BG1913" i="3"/>
  <c r="BE1913" i="3"/>
  <c r="T1913" i="3"/>
  <c r="R1913" i="3"/>
  <c r="P1913" i="3"/>
  <c r="BI1912" i="3"/>
  <c r="BH1912" i="3"/>
  <c r="BG1912" i="3"/>
  <c r="BE1912" i="3"/>
  <c r="T1912" i="3"/>
  <c r="R1912" i="3"/>
  <c r="P1912" i="3"/>
  <c r="BI1905" i="3"/>
  <c r="BH1905" i="3"/>
  <c r="BG1905" i="3"/>
  <c r="BE1905" i="3"/>
  <c r="T1905" i="3"/>
  <c r="R1905" i="3"/>
  <c r="P1905" i="3"/>
  <c r="BI1903" i="3"/>
  <c r="BH1903" i="3"/>
  <c r="BG1903" i="3"/>
  <c r="BE1903" i="3"/>
  <c r="T1903" i="3"/>
  <c r="R1903" i="3"/>
  <c r="P1903" i="3"/>
  <c r="BI1901" i="3"/>
  <c r="BH1901" i="3"/>
  <c r="BG1901" i="3"/>
  <c r="BE1901" i="3"/>
  <c r="T1901" i="3"/>
  <c r="R1901" i="3"/>
  <c r="P1901" i="3"/>
  <c r="BI1896" i="3"/>
  <c r="BH1896" i="3"/>
  <c r="BG1896" i="3"/>
  <c r="BE1896" i="3"/>
  <c r="T1896" i="3"/>
  <c r="R1896" i="3"/>
  <c r="P1896" i="3"/>
  <c r="BI1889" i="3"/>
  <c r="BH1889" i="3"/>
  <c r="BG1889" i="3"/>
  <c r="BE1889" i="3"/>
  <c r="T1889" i="3"/>
  <c r="R1889" i="3"/>
  <c r="P1889" i="3"/>
  <c r="BI1887" i="3"/>
  <c r="BH1887" i="3"/>
  <c r="BG1887" i="3"/>
  <c r="BE1887" i="3"/>
  <c r="T1887" i="3"/>
  <c r="R1887" i="3"/>
  <c r="P1887" i="3"/>
  <c r="BI1886" i="3"/>
  <c r="BH1886" i="3"/>
  <c r="BG1886" i="3"/>
  <c r="BE1886" i="3"/>
  <c r="T1886" i="3"/>
  <c r="R1886" i="3"/>
  <c r="P1886" i="3"/>
  <c r="BI1885" i="3"/>
  <c r="BH1885" i="3"/>
  <c r="BG1885" i="3"/>
  <c r="BE1885" i="3"/>
  <c r="T1885" i="3"/>
  <c r="R1885" i="3"/>
  <c r="P1885" i="3"/>
  <c r="BI1880" i="3"/>
  <c r="BH1880" i="3"/>
  <c r="BG1880" i="3"/>
  <c r="BE1880" i="3"/>
  <c r="T1880" i="3"/>
  <c r="R1880" i="3"/>
  <c r="P1880" i="3"/>
  <c r="BI1874" i="3"/>
  <c r="BH1874" i="3"/>
  <c r="BG1874" i="3"/>
  <c r="BE1874" i="3"/>
  <c r="T1874" i="3"/>
  <c r="R1874" i="3"/>
  <c r="P1874" i="3"/>
  <c r="BI1873" i="3"/>
  <c r="BH1873" i="3"/>
  <c r="BG1873" i="3"/>
  <c r="BE1873" i="3"/>
  <c r="T1873" i="3"/>
  <c r="R1873" i="3"/>
  <c r="P1873" i="3"/>
  <c r="BI1867" i="3"/>
  <c r="BH1867" i="3"/>
  <c r="BG1867" i="3"/>
  <c r="BE1867" i="3"/>
  <c r="T1867" i="3"/>
  <c r="R1867" i="3"/>
  <c r="P1867" i="3"/>
  <c r="BI1865" i="3"/>
  <c r="BH1865" i="3"/>
  <c r="BG1865" i="3"/>
  <c r="BE1865" i="3"/>
  <c r="T1865" i="3"/>
  <c r="R1865" i="3"/>
  <c r="P1865" i="3"/>
  <c r="BI1859" i="3"/>
  <c r="BH1859" i="3"/>
  <c r="BG1859" i="3"/>
  <c r="BE1859" i="3"/>
  <c r="T1859" i="3"/>
  <c r="R1859" i="3"/>
  <c r="P1859" i="3"/>
  <c r="BI1857" i="3"/>
  <c r="BH1857" i="3"/>
  <c r="BG1857" i="3"/>
  <c r="BE1857" i="3"/>
  <c r="T1857" i="3"/>
  <c r="R1857" i="3"/>
  <c r="P1857" i="3"/>
  <c r="BI1855" i="3"/>
  <c r="BH1855" i="3"/>
  <c r="BG1855" i="3"/>
  <c r="BE1855" i="3"/>
  <c r="T1855" i="3"/>
  <c r="R1855" i="3"/>
  <c r="P1855" i="3"/>
  <c r="BI1851" i="3"/>
  <c r="BH1851" i="3"/>
  <c r="BG1851" i="3"/>
  <c r="BE1851" i="3"/>
  <c r="T1851" i="3"/>
  <c r="R1851" i="3"/>
  <c r="P1851" i="3"/>
  <c r="BI1849" i="3"/>
  <c r="BH1849" i="3"/>
  <c r="BG1849" i="3"/>
  <c r="BE1849" i="3"/>
  <c r="T1849" i="3"/>
  <c r="R1849" i="3"/>
  <c r="P1849" i="3"/>
  <c r="BI1844" i="3"/>
  <c r="BH1844" i="3"/>
  <c r="BG1844" i="3"/>
  <c r="BE1844" i="3"/>
  <c r="T1844" i="3"/>
  <c r="R1844" i="3"/>
  <c r="P1844" i="3"/>
  <c r="BI1842" i="3"/>
  <c r="BH1842" i="3"/>
  <c r="BG1842" i="3"/>
  <c r="BE1842" i="3"/>
  <c r="T1842" i="3"/>
  <c r="R1842" i="3"/>
  <c r="P1842" i="3"/>
  <c r="BI1837" i="3"/>
  <c r="BH1837" i="3"/>
  <c r="BG1837" i="3"/>
  <c r="BE1837" i="3"/>
  <c r="T1837" i="3"/>
  <c r="R1837" i="3"/>
  <c r="P1837" i="3"/>
  <c r="BI1835" i="3"/>
  <c r="BH1835" i="3"/>
  <c r="BG1835" i="3"/>
  <c r="BE1835" i="3"/>
  <c r="T1835" i="3"/>
  <c r="R1835" i="3"/>
  <c r="P1835" i="3"/>
  <c r="BI1823" i="3"/>
  <c r="BH1823" i="3"/>
  <c r="BG1823" i="3"/>
  <c r="BE1823" i="3"/>
  <c r="T1823" i="3"/>
  <c r="R1823" i="3"/>
  <c r="P1823" i="3"/>
  <c r="BI1819" i="3"/>
  <c r="BH1819" i="3"/>
  <c r="BG1819" i="3"/>
  <c r="BE1819" i="3"/>
  <c r="T1819" i="3"/>
  <c r="R1819" i="3"/>
  <c r="P1819" i="3"/>
  <c r="BI1814" i="3"/>
  <c r="BH1814" i="3"/>
  <c r="BG1814" i="3"/>
  <c r="BE1814" i="3"/>
  <c r="T1814" i="3"/>
  <c r="R1814" i="3"/>
  <c r="P1814" i="3"/>
  <c r="BI1812" i="3"/>
  <c r="BH1812" i="3"/>
  <c r="BG1812" i="3"/>
  <c r="BE1812" i="3"/>
  <c r="T1812" i="3"/>
  <c r="R1812" i="3"/>
  <c r="P1812" i="3"/>
  <c r="BI1811" i="3"/>
  <c r="BH1811" i="3"/>
  <c r="BG1811" i="3"/>
  <c r="BE1811" i="3"/>
  <c r="T1811" i="3"/>
  <c r="R1811" i="3"/>
  <c r="P1811" i="3"/>
  <c r="BI1807" i="3"/>
  <c r="BH1807" i="3"/>
  <c r="BG1807" i="3"/>
  <c r="BE1807" i="3"/>
  <c r="T1807" i="3"/>
  <c r="R1807" i="3"/>
  <c r="P1807" i="3"/>
  <c r="BI1801" i="3"/>
  <c r="BH1801" i="3"/>
  <c r="BG1801" i="3"/>
  <c r="BE1801" i="3"/>
  <c r="T1801" i="3"/>
  <c r="R1801" i="3"/>
  <c r="P1801" i="3"/>
  <c r="BI1797" i="3"/>
  <c r="BH1797" i="3"/>
  <c r="BG1797" i="3"/>
  <c r="BE1797" i="3"/>
  <c r="T1797" i="3"/>
  <c r="R1797" i="3"/>
  <c r="P1797" i="3"/>
  <c r="BI1786" i="3"/>
  <c r="BH1786" i="3"/>
  <c r="BG1786" i="3"/>
  <c r="BE1786" i="3"/>
  <c r="T1786" i="3"/>
  <c r="R1786" i="3"/>
  <c r="P1786" i="3"/>
  <c r="BI1774" i="3"/>
  <c r="BH1774" i="3"/>
  <c r="BG1774" i="3"/>
  <c r="BE1774" i="3"/>
  <c r="T1774" i="3"/>
  <c r="R1774" i="3"/>
  <c r="P1774" i="3"/>
  <c r="BI1772" i="3"/>
  <c r="BH1772" i="3"/>
  <c r="BG1772" i="3"/>
  <c r="BE1772" i="3"/>
  <c r="T1772" i="3"/>
  <c r="R1772" i="3"/>
  <c r="P1772" i="3"/>
  <c r="BI1771" i="3"/>
  <c r="BH1771" i="3"/>
  <c r="BG1771" i="3"/>
  <c r="BE1771" i="3"/>
  <c r="T1771" i="3"/>
  <c r="R1771" i="3"/>
  <c r="P1771" i="3"/>
  <c r="BI1769" i="3"/>
  <c r="BH1769" i="3"/>
  <c r="BG1769" i="3"/>
  <c r="BE1769" i="3"/>
  <c r="T1769" i="3"/>
  <c r="R1769" i="3"/>
  <c r="P1769" i="3"/>
  <c r="BI1767" i="3"/>
  <c r="BH1767" i="3"/>
  <c r="BG1767" i="3"/>
  <c r="BE1767" i="3"/>
  <c r="T1767" i="3"/>
  <c r="R1767" i="3"/>
  <c r="P1767" i="3"/>
  <c r="BI1765" i="3"/>
  <c r="BH1765" i="3"/>
  <c r="BG1765" i="3"/>
  <c r="BE1765" i="3"/>
  <c r="T1765" i="3"/>
  <c r="R1765" i="3"/>
  <c r="P1765" i="3"/>
  <c r="BI1763" i="3"/>
  <c r="BH1763" i="3"/>
  <c r="BG1763" i="3"/>
  <c r="BE1763" i="3"/>
  <c r="T1763" i="3"/>
  <c r="R1763" i="3"/>
  <c r="P1763" i="3"/>
  <c r="BI1761" i="3"/>
  <c r="BH1761" i="3"/>
  <c r="BG1761" i="3"/>
  <c r="BE1761" i="3"/>
  <c r="T1761" i="3"/>
  <c r="R1761" i="3"/>
  <c r="P1761" i="3"/>
  <c r="BI1759" i="3"/>
  <c r="BH1759" i="3"/>
  <c r="BG1759" i="3"/>
  <c r="BE1759" i="3"/>
  <c r="T1759" i="3"/>
  <c r="R1759" i="3"/>
  <c r="P1759" i="3"/>
  <c r="BI1757" i="3"/>
  <c r="BH1757" i="3"/>
  <c r="BG1757" i="3"/>
  <c r="BE1757" i="3"/>
  <c r="T1757" i="3"/>
  <c r="R1757" i="3"/>
  <c r="P1757" i="3"/>
  <c r="BI1753" i="3"/>
  <c r="BH1753" i="3"/>
  <c r="BG1753" i="3"/>
  <c r="BE1753" i="3"/>
  <c r="T1753" i="3"/>
  <c r="R1753" i="3"/>
  <c r="P1753" i="3"/>
  <c r="BI1751" i="3"/>
  <c r="BH1751" i="3"/>
  <c r="BG1751" i="3"/>
  <c r="BE1751" i="3"/>
  <c r="T1751" i="3"/>
  <c r="R1751" i="3"/>
  <c r="P1751" i="3"/>
  <c r="BI1750" i="3"/>
  <c r="BH1750" i="3"/>
  <c r="BG1750" i="3"/>
  <c r="BE1750" i="3"/>
  <c r="T1750" i="3"/>
  <c r="R1750" i="3"/>
  <c r="P1750" i="3"/>
  <c r="BI1748" i="3"/>
  <c r="BH1748" i="3"/>
  <c r="BG1748" i="3"/>
  <c r="BE1748" i="3"/>
  <c r="T1748" i="3"/>
  <c r="R1748" i="3"/>
  <c r="P1748" i="3"/>
  <c r="BI1747" i="3"/>
  <c r="BH1747" i="3"/>
  <c r="BG1747" i="3"/>
  <c r="BE1747" i="3"/>
  <c r="T1747" i="3"/>
  <c r="R1747" i="3"/>
  <c r="P1747" i="3"/>
  <c r="BI1745" i="3"/>
  <c r="BH1745" i="3"/>
  <c r="BG1745" i="3"/>
  <c r="BE1745" i="3"/>
  <c r="T1745" i="3"/>
  <c r="R1745" i="3"/>
  <c r="P1745" i="3"/>
  <c r="BI1744" i="3"/>
  <c r="BH1744" i="3"/>
  <c r="BG1744" i="3"/>
  <c r="BE1744" i="3"/>
  <c r="T1744" i="3"/>
  <c r="R1744" i="3"/>
  <c r="P1744" i="3"/>
  <c r="BI1742" i="3"/>
  <c r="BH1742" i="3"/>
  <c r="BG1742" i="3"/>
  <c r="BE1742" i="3"/>
  <c r="T1742" i="3"/>
  <c r="R1742" i="3"/>
  <c r="P1742" i="3"/>
  <c r="BI1740" i="3"/>
  <c r="BH1740" i="3"/>
  <c r="BG1740" i="3"/>
  <c r="BE1740" i="3"/>
  <c r="T1740" i="3"/>
  <c r="R1740" i="3"/>
  <c r="P1740" i="3"/>
  <c r="BI1738" i="3"/>
  <c r="BH1738" i="3"/>
  <c r="BG1738" i="3"/>
  <c r="BE1738" i="3"/>
  <c r="T1738" i="3"/>
  <c r="R1738" i="3"/>
  <c r="P1738" i="3"/>
  <c r="BI1733" i="3"/>
  <c r="BH1733" i="3"/>
  <c r="BG1733" i="3"/>
  <c r="BE1733" i="3"/>
  <c r="T1733" i="3"/>
  <c r="R1733" i="3"/>
  <c r="P1733" i="3"/>
  <c r="BI1731" i="3"/>
  <c r="BH1731" i="3"/>
  <c r="BG1731" i="3"/>
  <c r="BE1731" i="3"/>
  <c r="T1731" i="3"/>
  <c r="R1731" i="3"/>
  <c r="P1731" i="3"/>
  <c r="BI1729" i="3"/>
  <c r="BH1729" i="3"/>
  <c r="BG1729" i="3"/>
  <c r="BE1729" i="3"/>
  <c r="T1729" i="3"/>
  <c r="R1729" i="3"/>
  <c r="P1729" i="3"/>
  <c r="BI1727" i="3"/>
  <c r="BH1727" i="3"/>
  <c r="BG1727" i="3"/>
  <c r="BE1727" i="3"/>
  <c r="T1727" i="3"/>
  <c r="R1727" i="3"/>
  <c r="P1727" i="3"/>
  <c r="BI1723" i="3"/>
  <c r="BH1723" i="3"/>
  <c r="BG1723" i="3"/>
  <c r="BE1723" i="3"/>
  <c r="T1723" i="3"/>
  <c r="R1723" i="3"/>
  <c r="P1723" i="3"/>
  <c r="BI1722" i="3"/>
  <c r="BH1722" i="3"/>
  <c r="BG1722" i="3"/>
  <c r="BE1722" i="3"/>
  <c r="T1722" i="3"/>
  <c r="R1722" i="3"/>
  <c r="P1722" i="3"/>
  <c r="BI1721" i="3"/>
  <c r="BH1721" i="3"/>
  <c r="BG1721" i="3"/>
  <c r="BE1721" i="3"/>
  <c r="T1721" i="3"/>
  <c r="R1721" i="3"/>
  <c r="P1721" i="3"/>
  <c r="BI1720" i="3"/>
  <c r="BH1720" i="3"/>
  <c r="BG1720" i="3"/>
  <c r="BE1720" i="3"/>
  <c r="T1720" i="3"/>
  <c r="R1720" i="3"/>
  <c r="P1720" i="3"/>
  <c r="BI1718" i="3"/>
  <c r="BH1718" i="3"/>
  <c r="BG1718" i="3"/>
  <c r="BE1718" i="3"/>
  <c r="T1718" i="3"/>
  <c r="R1718" i="3"/>
  <c r="P1718" i="3"/>
  <c r="BI1716" i="3"/>
  <c r="BH1716" i="3"/>
  <c r="BG1716" i="3"/>
  <c r="BE1716" i="3"/>
  <c r="T1716" i="3"/>
  <c r="R1716" i="3"/>
  <c r="P1716" i="3"/>
  <c r="BI1714" i="3"/>
  <c r="BH1714" i="3"/>
  <c r="BG1714" i="3"/>
  <c r="BE1714" i="3"/>
  <c r="T1714" i="3"/>
  <c r="R1714" i="3"/>
  <c r="P1714" i="3"/>
  <c r="BI1712" i="3"/>
  <c r="BH1712" i="3"/>
  <c r="BG1712" i="3"/>
  <c r="BE1712" i="3"/>
  <c r="T1712" i="3"/>
  <c r="R1712" i="3"/>
  <c r="P1712" i="3"/>
  <c r="BI1707" i="3"/>
  <c r="BH1707" i="3"/>
  <c r="BG1707" i="3"/>
  <c r="BE1707" i="3"/>
  <c r="T1707" i="3"/>
  <c r="R1707" i="3"/>
  <c r="P1707" i="3"/>
  <c r="BI1706" i="3"/>
  <c r="BH1706" i="3"/>
  <c r="BG1706" i="3"/>
  <c r="BE1706" i="3"/>
  <c r="T1706" i="3"/>
  <c r="R1706" i="3"/>
  <c r="P1706" i="3"/>
  <c r="BI1704" i="3"/>
  <c r="BH1704" i="3"/>
  <c r="BG1704" i="3"/>
  <c r="BE1704" i="3"/>
  <c r="T1704" i="3"/>
  <c r="R1704" i="3"/>
  <c r="P1704" i="3"/>
  <c r="BI1703" i="3"/>
  <c r="BH1703" i="3"/>
  <c r="BG1703" i="3"/>
  <c r="BE1703" i="3"/>
  <c r="T1703" i="3"/>
  <c r="R1703" i="3"/>
  <c r="P1703" i="3"/>
  <c r="BI1702" i="3"/>
  <c r="BH1702" i="3"/>
  <c r="BG1702" i="3"/>
  <c r="BE1702" i="3"/>
  <c r="T1702" i="3"/>
  <c r="R1702" i="3"/>
  <c r="P1702" i="3"/>
  <c r="BI1700" i="3"/>
  <c r="BH1700" i="3"/>
  <c r="BG1700" i="3"/>
  <c r="BE1700" i="3"/>
  <c r="T1700" i="3"/>
  <c r="R1700" i="3"/>
  <c r="P1700" i="3"/>
  <c r="BI1694" i="3"/>
  <c r="BH1694" i="3"/>
  <c r="BG1694" i="3"/>
  <c r="BE1694" i="3"/>
  <c r="T1694" i="3"/>
  <c r="R1694" i="3"/>
  <c r="P1694" i="3"/>
  <c r="BI1693" i="3"/>
  <c r="BH1693" i="3"/>
  <c r="BG1693" i="3"/>
  <c r="BE1693" i="3"/>
  <c r="T1693" i="3"/>
  <c r="R1693" i="3"/>
  <c r="P1693" i="3"/>
  <c r="BI1691" i="3"/>
  <c r="BH1691" i="3"/>
  <c r="BG1691" i="3"/>
  <c r="BE1691" i="3"/>
  <c r="T1691" i="3"/>
  <c r="R1691" i="3"/>
  <c r="P1691" i="3"/>
  <c r="BI1690" i="3"/>
  <c r="BH1690" i="3"/>
  <c r="BG1690" i="3"/>
  <c r="BE1690" i="3"/>
  <c r="T1690" i="3"/>
  <c r="R1690" i="3"/>
  <c r="P1690" i="3"/>
  <c r="BI1688" i="3"/>
  <c r="BH1688" i="3"/>
  <c r="BG1688" i="3"/>
  <c r="BE1688" i="3"/>
  <c r="T1688" i="3"/>
  <c r="R1688" i="3"/>
  <c r="P1688" i="3"/>
  <c r="BI1686" i="3"/>
  <c r="BH1686" i="3"/>
  <c r="BG1686" i="3"/>
  <c r="BE1686" i="3"/>
  <c r="T1686" i="3"/>
  <c r="R1686" i="3"/>
  <c r="P1686" i="3"/>
  <c r="BI1681" i="3"/>
  <c r="BH1681" i="3"/>
  <c r="BG1681" i="3"/>
  <c r="BE1681" i="3"/>
  <c r="T1681" i="3"/>
  <c r="R1681" i="3"/>
  <c r="P1681" i="3"/>
  <c r="BI1676" i="3"/>
  <c r="BH1676" i="3"/>
  <c r="BG1676" i="3"/>
  <c r="BE1676" i="3"/>
  <c r="T1676" i="3"/>
  <c r="R1676" i="3"/>
  <c r="P1676" i="3"/>
  <c r="BI1674" i="3"/>
  <c r="BH1674" i="3"/>
  <c r="BG1674" i="3"/>
  <c r="BE1674" i="3"/>
  <c r="T1674" i="3"/>
  <c r="R1674" i="3"/>
  <c r="P1674" i="3"/>
  <c r="BI1672" i="3"/>
  <c r="BH1672" i="3"/>
  <c r="BG1672" i="3"/>
  <c r="BE1672" i="3"/>
  <c r="T1672" i="3"/>
  <c r="R1672" i="3"/>
  <c r="P1672" i="3"/>
  <c r="BI1669" i="3"/>
  <c r="BH1669" i="3"/>
  <c r="BG1669" i="3"/>
  <c r="BE1669" i="3"/>
  <c r="T1669" i="3"/>
  <c r="R1669" i="3"/>
  <c r="P1669" i="3"/>
  <c r="BI1666" i="3"/>
  <c r="BH1666" i="3"/>
  <c r="BG1666" i="3"/>
  <c r="BE1666" i="3"/>
  <c r="T1666" i="3"/>
  <c r="R1666" i="3"/>
  <c r="P1666" i="3"/>
  <c r="BI1664" i="3"/>
  <c r="BH1664" i="3"/>
  <c r="BG1664" i="3"/>
  <c r="BE1664" i="3"/>
  <c r="T1664" i="3"/>
  <c r="R1664" i="3"/>
  <c r="P1664" i="3"/>
  <c r="BI1661" i="3"/>
  <c r="BH1661" i="3"/>
  <c r="BG1661" i="3"/>
  <c r="BE1661" i="3"/>
  <c r="T1661" i="3"/>
  <c r="R1661" i="3"/>
  <c r="P1661" i="3"/>
  <c r="BI1658" i="3"/>
  <c r="BH1658" i="3"/>
  <c r="BG1658" i="3"/>
  <c r="BE1658" i="3"/>
  <c r="T1658" i="3"/>
  <c r="R1658" i="3"/>
  <c r="P1658" i="3"/>
  <c r="BI1656" i="3"/>
  <c r="BH1656" i="3"/>
  <c r="BG1656" i="3"/>
  <c r="BE1656" i="3"/>
  <c r="T1656" i="3"/>
  <c r="R1656" i="3"/>
  <c r="P1656" i="3"/>
  <c r="BI1652" i="3"/>
  <c r="BH1652" i="3"/>
  <c r="BG1652" i="3"/>
  <c r="BE1652" i="3"/>
  <c r="T1652" i="3"/>
  <c r="R1652" i="3"/>
  <c r="P1652" i="3"/>
  <c r="BI1649" i="3"/>
  <c r="BH1649" i="3"/>
  <c r="BG1649" i="3"/>
  <c r="BE1649" i="3"/>
  <c r="T1649" i="3"/>
  <c r="R1649" i="3"/>
  <c r="P1649" i="3"/>
  <c r="BI1646" i="3"/>
  <c r="BH1646" i="3"/>
  <c r="BG1646" i="3"/>
  <c r="BE1646" i="3"/>
  <c r="T1646" i="3"/>
  <c r="R1646" i="3"/>
  <c r="P1646" i="3"/>
  <c r="BI1636" i="3"/>
  <c r="BH1636" i="3"/>
  <c r="BG1636" i="3"/>
  <c r="BE1636" i="3"/>
  <c r="T1636" i="3"/>
  <c r="R1636" i="3"/>
  <c r="P1636" i="3"/>
  <c r="BI1631" i="3"/>
  <c r="BH1631" i="3"/>
  <c r="BG1631" i="3"/>
  <c r="BE1631" i="3"/>
  <c r="T1631" i="3"/>
  <c r="R1631" i="3"/>
  <c r="P1631" i="3"/>
  <c r="BI1628" i="3"/>
  <c r="BH1628" i="3"/>
  <c r="BG1628" i="3"/>
  <c r="BE1628" i="3"/>
  <c r="T1628" i="3"/>
  <c r="R1628" i="3"/>
  <c r="P1628" i="3"/>
  <c r="BI1627" i="3"/>
  <c r="BH1627" i="3"/>
  <c r="BG1627" i="3"/>
  <c r="BE1627" i="3"/>
  <c r="T1627" i="3"/>
  <c r="R1627" i="3"/>
  <c r="P1627" i="3"/>
  <c r="BI1626" i="3"/>
  <c r="BH1626" i="3"/>
  <c r="BG1626" i="3"/>
  <c r="BE1626" i="3"/>
  <c r="T1626" i="3"/>
  <c r="R1626" i="3"/>
  <c r="P1626" i="3"/>
  <c r="BI1625" i="3"/>
  <c r="BH1625" i="3"/>
  <c r="BG1625" i="3"/>
  <c r="BE1625" i="3"/>
  <c r="T1625" i="3"/>
  <c r="R1625" i="3"/>
  <c r="P1625" i="3"/>
  <c r="BI1624" i="3"/>
  <c r="BH1624" i="3"/>
  <c r="BG1624" i="3"/>
  <c r="BE1624" i="3"/>
  <c r="T1624" i="3"/>
  <c r="R1624" i="3"/>
  <c r="P1624" i="3"/>
  <c r="BI1623" i="3"/>
  <c r="BH1623" i="3"/>
  <c r="BG1623" i="3"/>
  <c r="BE1623" i="3"/>
  <c r="T1623" i="3"/>
  <c r="R1623" i="3"/>
  <c r="P1623" i="3"/>
  <c r="BI1622" i="3"/>
  <c r="BH1622" i="3"/>
  <c r="BG1622" i="3"/>
  <c r="BE1622" i="3"/>
  <c r="T1622" i="3"/>
  <c r="R1622" i="3"/>
  <c r="P1622" i="3"/>
  <c r="BI1620" i="3"/>
  <c r="BH1620" i="3"/>
  <c r="BG1620" i="3"/>
  <c r="BE1620" i="3"/>
  <c r="T1620" i="3"/>
  <c r="R1620" i="3"/>
  <c r="P1620" i="3"/>
  <c r="BI1618" i="3"/>
  <c r="BH1618" i="3"/>
  <c r="BG1618" i="3"/>
  <c r="BE1618" i="3"/>
  <c r="T1618" i="3"/>
  <c r="R1618" i="3"/>
  <c r="P1618" i="3"/>
  <c r="BI1616" i="3"/>
  <c r="BH1616" i="3"/>
  <c r="BG1616" i="3"/>
  <c r="BE1616" i="3"/>
  <c r="T1616" i="3"/>
  <c r="R1616" i="3"/>
  <c r="P1616" i="3"/>
  <c r="BI1614" i="3"/>
  <c r="BH1614" i="3"/>
  <c r="BG1614" i="3"/>
  <c r="BE1614" i="3"/>
  <c r="T1614" i="3"/>
  <c r="R1614" i="3"/>
  <c r="P1614" i="3"/>
  <c r="BI1610" i="3"/>
  <c r="BH1610" i="3"/>
  <c r="BG1610" i="3"/>
  <c r="BE1610" i="3"/>
  <c r="T1610" i="3"/>
  <c r="R1610" i="3"/>
  <c r="P1610" i="3"/>
  <c r="BI1608" i="3"/>
  <c r="BH1608" i="3"/>
  <c r="BG1608" i="3"/>
  <c r="BE1608" i="3"/>
  <c r="T1608" i="3"/>
  <c r="R1608" i="3"/>
  <c r="P1608" i="3"/>
  <c r="BI1606" i="3"/>
  <c r="BH1606" i="3"/>
  <c r="BG1606" i="3"/>
  <c r="BE1606" i="3"/>
  <c r="T1606" i="3"/>
  <c r="R1606" i="3"/>
  <c r="P1606" i="3"/>
  <c r="BI1604" i="3"/>
  <c r="BH1604" i="3"/>
  <c r="BG1604" i="3"/>
  <c r="BE1604" i="3"/>
  <c r="T1604" i="3"/>
  <c r="R1604" i="3"/>
  <c r="P1604" i="3"/>
  <c r="BI1602" i="3"/>
  <c r="BH1602" i="3"/>
  <c r="BG1602" i="3"/>
  <c r="BE1602" i="3"/>
  <c r="T1602" i="3"/>
  <c r="R1602" i="3"/>
  <c r="P1602" i="3"/>
  <c r="BI1598" i="3"/>
  <c r="BH1598" i="3"/>
  <c r="BG1598" i="3"/>
  <c r="BE1598" i="3"/>
  <c r="T1598" i="3"/>
  <c r="R1598" i="3"/>
  <c r="P1598" i="3"/>
  <c r="BI1593" i="3"/>
  <c r="BH1593" i="3"/>
  <c r="BG1593" i="3"/>
  <c r="BE1593" i="3"/>
  <c r="T1593" i="3"/>
  <c r="R1593" i="3"/>
  <c r="P1593" i="3"/>
  <c r="BI1589" i="3"/>
  <c r="BH1589" i="3"/>
  <c r="BG1589" i="3"/>
  <c r="BE1589" i="3"/>
  <c r="T1589" i="3"/>
  <c r="R1589" i="3"/>
  <c r="P1589" i="3"/>
  <c r="BI1587" i="3"/>
  <c r="BH1587" i="3"/>
  <c r="BG1587" i="3"/>
  <c r="BE1587" i="3"/>
  <c r="T1587" i="3"/>
  <c r="R1587" i="3"/>
  <c r="P1587" i="3"/>
  <c r="BI1585" i="3"/>
  <c r="BH1585" i="3"/>
  <c r="BG1585" i="3"/>
  <c r="BE1585" i="3"/>
  <c r="T1585" i="3"/>
  <c r="R1585" i="3"/>
  <c r="P1585" i="3"/>
  <c r="BI1583" i="3"/>
  <c r="BH1583" i="3"/>
  <c r="BG1583" i="3"/>
  <c r="BE1583" i="3"/>
  <c r="T1583" i="3"/>
  <c r="R1583" i="3"/>
  <c r="P1583" i="3"/>
  <c r="BI1581" i="3"/>
  <c r="BH1581" i="3"/>
  <c r="BG1581" i="3"/>
  <c r="BE1581" i="3"/>
  <c r="T1581" i="3"/>
  <c r="R1581" i="3"/>
  <c r="P1581" i="3"/>
  <c r="BI1576" i="3"/>
  <c r="BH1576" i="3"/>
  <c r="BG1576" i="3"/>
  <c r="BE1576" i="3"/>
  <c r="T1576" i="3"/>
  <c r="R1576" i="3"/>
  <c r="P1576" i="3"/>
  <c r="BI1575" i="3"/>
  <c r="BH1575" i="3"/>
  <c r="BG1575" i="3"/>
  <c r="BE1575" i="3"/>
  <c r="T1575" i="3"/>
  <c r="R1575" i="3"/>
  <c r="P1575" i="3"/>
  <c r="BI1568" i="3"/>
  <c r="BH1568" i="3"/>
  <c r="BG1568" i="3"/>
  <c r="BE1568" i="3"/>
  <c r="T1568" i="3"/>
  <c r="R1568" i="3"/>
  <c r="P1568" i="3"/>
  <c r="BI1563" i="3"/>
  <c r="BH1563" i="3"/>
  <c r="BG1563" i="3"/>
  <c r="BE1563" i="3"/>
  <c r="T1563" i="3"/>
  <c r="R1563" i="3"/>
  <c r="P1563" i="3"/>
  <c r="BI1561" i="3"/>
  <c r="BH1561" i="3"/>
  <c r="BG1561" i="3"/>
  <c r="BE1561" i="3"/>
  <c r="T1561" i="3"/>
  <c r="R1561" i="3"/>
  <c r="P1561" i="3"/>
  <c r="BI1559" i="3"/>
  <c r="BH1559" i="3"/>
  <c r="BG1559" i="3"/>
  <c r="BE1559" i="3"/>
  <c r="T1559" i="3"/>
  <c r="R1559" i="3"/>
  <c r="P1559" i="3"/>
  <c r="BI1557" i="3"/>
  <c r="BH1557" i="3"/>
  <c r="BG1557" i="3"/>
  <c r="BE1557" i="3"/>
  <c r="T1557" i="3"/>
  <c r="R1557" i="3"/>
  <c r="P1557" i="3"/>
  <c r="BI1556" i="3"/>
  <c r="BH1556" i="3"/>
  <c r="BG1556" i="3"/>
  <c r="BE1556" i="3"/>
  <c r="T1556" i="3"/>
  <c r="R1556" i="3"/>
  <c r="P1556" i="3"/>
  <c r="BI1555" i="3"/>
  <c r="BH1555" i="3"/>
  <c r="BG1555" i="3"/>
  <c r="BE1555" i="3"/>
  <c r="T1555" i="3"/>
  <c r="R1555" i="3"/>
  <c r="P1555" i="3"/>
  <c r="BI1554" i="3"/>
  <c r="BH1554" i="3"/>
  <c r="BG1554" i="3"/>
  <c r="BE1554" i="3"/>
  <c r="T1554" i="3"/>
  <c r="R1554" i="3"/>
  <c r="P1554" i="3"/>
  <c r="BI1553" i="3"/>
  <c r="BH1553" i="3"/>
  <c r="BG1553" i="3"/>
  <c r="BE1553" i="3"/>
  <c r="T1553" i="3"/>
  <c r="R1553" i="3"/>
  <c r="P1553" i="3"/>
  <c r="BI1552" i="3"/>
  <c r="BH1552" i="3"/>
  <c r="BG1552" i="3"/>
  <c r="BE1552" i="3"/>
  <c r="T1552" i="3"/>
  <c r="R1552" i="3"/>
  <c r="P1552" i="3"/>
  <c r="BI1551" i="3"/>
  <c r="BH1551" i="3"/>
  <c r="BG1551" i="3"/>
  <c r="BE1551" i="3"/>
  <c r="T1551" i="3"/>
  <c r="R1551" i="3"/>
  <c r="P1551" i="3"/>
  <c r="BI1550" i="3"/>
  <c r="BH1550" i="3"/>
  <c r="BG1550" i="3"/>
  <c r="BE1550" i="3"/>
  <c r="T1550" i="3"/>
  <c r="R1550" i="3"/>
  <c r="P1550" i="3"/>
  <c r="BI1549" i="3"/>
  <c r="BH1549" i="3"/>
  <c r="BG1549" i="3"/>
  <c r="BE1549" i="3"/>
  <c r="T1549" i="3"/>
  <c r="R1549" i="3"/>
  <c r="P1549" i="3"/>
  <c r="BI1548" i="3"/>
  <c r="BH1548" i="3"/>
  <c r="BG1548" i="3"/>
  <c r="BE1548" i="3"/>
  <c r="T1548" i="3"/>
  <c r="R1548" i="3"/>
  <c r="P1548" i="3"/>
  <c r="BI1547" i="3"/>
  <c r="BH1547" i="3"/>
  <c r="BG1547" i="3"/>
  <c r="BE1547" i="3"/>
  <c r="T1547" i="3"/>
  <c r="R1547" i="3"/>
  <c r="P1547" i="3"/>
  <c r="BI1546" i="3"/>
  <c r="BH1546" i="3"/>
  <c r="BG1546" i="3"/>
  <c r="BE1546" i="3"/>
  <c r="T1546" i="3"/>
  <c r="R1546" i="3"/>
  <c r="P1546" i="3"/>
  <c r="BI1545" i="3"/>
  <c r="BH1545" i="3"/>
  <c r="BG1545" i="3"/>
  <c r="BE1545" i="3"/>
  <c r="T1545" i="3"/>
  <c r="R1545" i="3"/>
  <c r="P1545" i="3"/>
  <c r="BI1544" i="3"/>
  <c r="BH1544" i="3"/>
  <c r="BG1544" i="3"/>
  <c r="BE1544" i="3"/>
  <c r="T1544" i="3"/>
  <c r="R1544" i="3"/>
  <c r="P1544" i="3"/>
  <c r="BI1543" i="3"/>
  <c r="BH1543" i="3"/>
  <c r="BG1543" i="3"/>
  <c r="BE1543" i="3"/>
  <c r="T1543" i="3"/>
  <c r="R1543" i="3"/>
  <c r="P1543" i="3"/>
  <c r="BI1542" i="3"/>
  <c r="BH1542" i="3"/>
  <c r="BG1542" i="3"/>
  <c r="BE1542" i="3"/>
  <c r="T1542" i="3"/>
  <c r="R1542" i="3"/>
  <c r="P1542" i="3"/>
  <c r="BI1541" i="3"/>
  <c r="BH1541" i="3"/>
  <c r="BG1541" i="3"/>
  <c r="BE1541" i="3"/>
  <c r="T1541" i="3"/>
  <c r="R1541" i="3"/>
  <c r="P1541" i="3"/>
  <c r="BI1540" i="3"/>
  <c r="BH1540" i="3"/>
  <c r="BG1540" i="3"/>
  <c r="BE1540" i="3"/>
  <c r="T1540" i="3"/>
  <c r="R1540" i="3"/>
  <c r="P1540" i="3"/>
  <c r="BI1539" i="3"/>
  <c r="BH1539" i="3"/>
  <c r="BG1539" i="3"/>
  <c r="BE1539" i="3"/>
  <c r="T1539" i="3"/>
  <c r="R1539" i="3"/>
  <c r="P1539" i="3"/>
  <c r="BI1538" i="3"/>
  <c r="BH1538" i="3"/>
  <c r="BG1538" i="3"/>
  <c r="BE1538" i="3"/>
  <c r="T1538" i="3"/>
  <c r="R1538" i="3"/>
  <c r="P1538" i="3"/>
  <c r="BI1537" i="3"/>
  <c r="BH1537" i="3"/>
  <c r="BG1537" i="3"/>
  <c r="BE1537" i="3"/>
  <c r="T1537" i="3"/>
  <c r="R1537" i="3"/>
  <c r="P1537" i="3"/>
  <c r="BI1536" i="3"/>
  <c r="BH1536" i="3"/>
  <c r="BG1536" i="3"/>
  <c r="BE1536" i="3"/>
  <c r="T1536" i="3"/>
  <c r="R1536" i="3"/>
  <c r="P1536" i="3"/>
  <c r="BI1535" i="3"/>
  <c r="BH1535" i="3"/>
  <c r="BG1535" i="3"/>
  <c r="BE1535" i="3"/>
  <c r="T1535" i="3"/>
  <c r="R1535" i="3"/>
  <c r="P1535" i="3"/>
  <c r="BI1534" i="3"/>
  <c r="BH1534" i="3"/>
  <c r="BG1534" i="3"/>
  <c r="BE1534" i="3"/>
  <c r="T1534" i="3"/>
  <c r="R1534" i="3"/>
  <c r="P1534" i="3"/>
  <c r="BI1533" i="3"/>
  <c r="BH1533" i="3"/>
  <c r="BG1533" i="3"/>
  <c r="BE1533" i="3"/>
  <c r="T1533" i="3"/>
  <c r="R1533" i="3"/>
  <c r="P1533" i="3"/>
  <c r="BI1532" i="3"/>
  <c r="BH1532" i="3"/>
  <c r="BG1532" i="3"/>
  <c r="BE1532" i="3"/>
  <c r="T1532" i="3"/>
  <c r="R1532" i="3"/>
  <c r="P1532" i="3"/>
  <c r="BI1531" i="3"/>
  <c r="BH1531" i="3"/>
  <c r="BG1531" i="3"/>
  <c r="BE1531" i="3"/>
  <c r="T1531" i="3"/>
  <c r="R1531" i="3"/>
  <c r="P1531" i="3"/>
  <c r="BI1530" i="3"/>
  <c r="BH1530" i="3"/>
  <c r="BG1530" i="3"/>
  <c r="BE1530" i="3"/>
  <c r="T1530" i="3"/>
  <c r="R1530" i="3"/>
  <c r="P1530" i="3"/>
  <c r="BI1529" i="3"/>
  <c r="BH1529" i="3"/>
  <c r="BG1529" i="3"/>
  <c r="BE1529" i="3"/>
  <c r="T1529" i="3"/>
  <c r="R1529" i="3"/>
  <c r="P1529" i="3"/>
  <c r="BI1528" i="3"/>
  <c r="BH1528" i="3"/>
  <c r="BG1528" i="3"/>
  <c r="BE1528" i="3"/>
  <c r="T1528" i="3"/>
  <c r="R1528" i="3"/>
  <c r="P1528" i="3"/>
  <c r="BI1527" i="3"/>
  <c r="BH1527" i="3"/>
  <c r="BG1527" i="3"/>
  <c r="BE1527" i="3"/>
  <c r="T1527" i="3"/>
  <c r="R1527" i="3"/>
  <c r="P1527" i="3"/>
  <c r="BI1526" i="3"/>
  <c r="BH1526" i="3"/>
  <c r="BG1526" i="3"/>
  <c r="BE1526" i="3"/>
  <c r="T1526" i="3"/>
  <c r="R1526" i="3"/>
  <c r="P1526" i="3"/>
  <c r="BI1525" i="3"/>
  <c r="BH1525" i="3"/>
  <c r="BG1525" i="3"/>
  <c r="BE1525" i="3"/>
  <c r="T1525" i="3"/>
  <c r="R1525" i="3"/>
  <c r="P1525" i="3"/>
  <c r="BI1524" i="3"/>
  <c r="BH1524" i="3"/>
  <c r="BG1524" i="3"/>
  <c r="BE1524" i="3"/>
  <c r="T1524" i="3"/>
  <c r="R1524" i="3"/>
  <c r="P1524" i="3"/>
  <c r="BI1523" i="3"/>
  <c r="BH1523" i="3"/>
  <c r="BG1523" i="3"/>
  <c r="BE1523" i="3"/>
  <c r="T1523" i="3"/>
  <c r="R1523" i="3"/>
  <c r="P1523" i="3"/>
  <c r="BI1522" i="3"/>
  <c r="BH1522" i="3"/>
  <c r="BG1522" i="3"/>
  <c r="BE1522" i="3"/>
  <c r="T1522" i="3"/>
  <c r="R1522" i="3"/>
  <c r="P1522" i="3"/>
  <c r="BI1521" i="3"/>
  <c r="BH1521" i="3"/>
  <c r="BG1521" i="3"/>
  <c r="BE1521" i="3"/>
  <c r="T1521" i="3"/>
  <c r="R1521" i="3"/>
  <c r="P1521" i="3"/>
  <c r="BI1520" i="3"/>
  <c r="BH1520" i="3"/>
  <c r="BG1520" i="3"/>
  <c r="BE1520" i="3"/>
  <c r="T1520" i="3"/>
  <c r="R1520" i="3"/>
  <c r="P1520" i="3"/>
  <c r="BI1519" i="3"/>
  <c r="BH1519" i="3"/>
  <c r="BG1519" i="3"/>
  <c r="BE1519" i="3"/>
  <c r="T1519" i="3"/>
  <c r="R1519" i="3"/>
  <c r="P1519" i="3"/>
  <c r="BI1518" i="3"/>
  <c r="BH1518" i="3"/>
  <c r="BG1518" i="3"/>
  <c r="BE1518" i="3"/>
  <c r="T1518" i="3"/>
  <c r="R1518" i="3"/>
  <c r="P1518" i="3"/>
  <c r="BI1517" i="3"/>
  <c r="BH1517" i="3"/>
  <c r="BG1517" i="3"/>
  <c r="BE1517" i="3"/>
  <c r="T1517" i="3"/>
  <c r="R1517" i="3"/>
  <c r="P1517" i="3"/>
  <c r="BI1516" i="3"/>
  <c r="BH1516" i="3"/>
  <c r="BG1516" i="3"/>
  <c r="BE1516" i="3"/>
  <c r="T1516" i="3"/>
  <c r="R1516" i="3"/>
  <c r="P1516" i="3"/>
  <c r="BI1515" i="3"/>
  <c r="BH1515" i="3"/>
  <c r="BG1515" i="3"/>
  <c r="BE1515" i="3"/>
  <c r="T1515" i="3"/>
  <c r="R1515" i="3"/>
  <c r="P1515" i="3"/>
  <c r="BI1514" i="3"/>
  <c r="BH1514" i="3"/>
  <c r="BG1514" i="3"/>
  <c r="BE1514" i="3"/>
  <c r="T1514" i="3"/>
  <c r="R1514" i="3"/>
  <c r="P1514" i="3"/>
  <c r="BI1513" i="3"/>
  <c r="BH1513" i="3"/>
  <c r="BG1513" i="3"/>
  <c r="BE1513" i="3"/>
  <c r="T1513" i="3"/>
  <c r="R1513" i="3"/>
  <c r="P1513" i="3"/>
  <c r="BI1512" i="3"/>
  <c r="BH1512" i="3"/>
  <c r="BG1512" i="3"/>
  <c r="BE1512" i="3"/>
  <c r="T1512" i="3"/>
  <c r="R1512" i="3"/>
  <c r="P1512" i="3"/>
  <c r="BI1511" i="3"/>
  <c r="BH1511" i="3"/>
  <c r="BG1511" i="3"/>
  <c r="BE1511" i="3"/>
  <c r="T1511" i="3"/>
  <c r="R1511" i="3"/>
  <c r="P1511" i="3"/>
  <c r="BI1510" i="3"/>
  <c r="BH1510" i="3"/>
  <c r="BG1510" i="3"/>
  <c r="BE1510" i="3"/>
  <c r="T1510" i="3"/>
  <c r="R1510" i="3"/>
  <c r="P1510" i="3"/>
  <c r="BI1509" i="3"/>
  <c r="BH1509" i="3"/>
  <c r="BG1509" i="3"/>
  <c r="BE1509" i="3"/>
  <c r="T1509" i="3"/>
  <c r="R1509" i="3"/>
  <c r="P1509" i="3"/>
  <c r="BI1508" i="3"/>
  <c r="BH1508" i="3"/>
  <c r="BG1508" i="3"/>
  <c r="BE1508" i="3"/>
  <c r="T1508" i="3"/>
  <c r="R1508" i="3"/>
  <c r="P1508" i="3"/>
  <c r="BI1507" i="3"/>
  <c r="BH1507" i="3"/>
  <c r="BG1507" i="3"/>
  <c r="BE1507" i="3"/>
  <c r="T1507" i="3"/>
  <c r="R1507" i="3"/>
  <c r="P1507" i="3"/>
  <c r="BI1506" i="3"/>
  <c r="BH1506" i="3"/>
  <c r="BG1506" i="3"/>
  <c r="BE1506" i="3"/>
  <c r="T1506" i="3"/>
  <c r="R1506" i="3"/>
  <c r="P1506" i="3"/>
  <c r="BI1504" i="3"/>
  <c r="BH1504" i="3"/>
  <c r="BG1504" i="3"/>
  <c r="BE1504" i="3"/>
  <c r="T1504" i="3"/>
  <c r="R1504" i="3"/>
  <c r="P1504" i="3"/>
  <c r="BI1503" i="3"/>
  <c r="BH1503" i="3"/>
  <c r="BG1503" i="3"/>
  <c r="BE1503" i="3"/>
  <c r="T1503" i="3"/>
  <c r="R1503" i="3"/>
  <c r="P1503" i="3"/>
  <c r="BI1501" i="3"/>
  <c r="BH1501" i="3"/>
  <c r="BG1501" i="3"/>
  <c r="BE1501" i="3"/>
  <c r="T1501" i="3"/>
  <c r="T1500" i="3" s="1"/>
  <c r="R1501" i="3"/>
  <c r="R1500" i="3"/>
  <c r="P1501" i="3"/>
  <c r="P1500" i="3"/>
  <c r="BI1499" i="3"/>
  <c r="BH1499" i="3"/>
  <c r="BG1499" i="3"/>
  <c r="BE1499" i="3"/>
  <c r="T1499" i="3"/>
  <c r="R1499" i="3"/>
  <c r="P1499" i="3"/>
  <c r="BI1498" i="3"/>
  <c r="BH1498" i="3"/>
  <c r="BG1498" i="3"/>
  <c r="BE1498" i="3"/>
  <c r="T1498" i="3"/>
  <c r="R1498" i="3"/>
  <c r="P1498" i="3"/>
  <c r="BI1496" i="3"/>
  <c r="BH1496" i="3"/>
  <c r="BG1496" i="3"/>
  <c r="BE1496" i="3"/>
  <c r="T1496" i="3"/>
  <c r="R1496" i="3"/>
  <c r="P1496" i="3"/>
  <c r="BI1495" i="3"/>
  <c r="BH1495" i="3"/>
  <c r="BG1495" i="3"/>
  <c r="BE1495" i="3"/>
  <c r="T1495" i="3"/>
  <c r="R1495" i="3"/>
  <c r="P1495" i="3"/>
  <c r="BI1494" i="3"/>
  <c r="BH1494" i="3"/>
  <c r="BG1494" i="3"/>
  <c r="BE1494" i="3"/>
  <c r="T1494" i="3"/>
  <c r="R1494" i="3"/>
  <c r="P1494" i="3"/>
  <c r="BI1492" i="3"/>
  <c r="BH1492" i="3"/>
  <c r="BG1492" i="3"/>
  <c r="BE1492" i="3"/>
  <c r="T1492" i="3"/>
  <c r="R1492" i="3"/>
  <c r="P1492" i="3"/>
  <c r="BI1491" i="3"/>
  <c r="BH1491" i="3"/>
  <c r="BG1491" i="3"/>
  <c r="BE1491" i="3"/>
  <c r="T1491" i="3"/>
  <c r="R1491" i="3"/>
  <c r="P1491" i="3"/>
  <c r="BI1489" i="3"/>
  <c r="BH1489" i="3"/>
  <c r="BG1489" i="3"/>
  <c r="BE1489" i="3"/>
  <c r="T1489" i="3"/>
  <c r="R1489" i="3"/>
  <c r="P1489" i="3"/>
  <c r="BI1488" i="3"/>
  <c r="BH1488" i="3"/>
  <c r="BG1488" i="3"/>
  <c r="BE1488" i="3"/>
  <c r="T1488" i="3"/>
  <c r="R1488" i="3"/>
  <c r="P1488" i="3"/>
  <c r="BI1487" i="3"/>
  <c r="BH1487" i="3"/>
  <c r="BG1487" i="3"/>
  <c r="BE1487" i="3"/>
  <c r="T1487" i="3"/>
  <c r="R1487" i="3"/>
  <c r="P1487" i="3"/>
  <c r="BI1486" i="3"/>
  <c r="BH1486" i="3"/>
  <c r="BG1486" i="3"/>
  <c r="BE1486" i="3"/>
  <c r="T1486" i="3"/>
  <c r="R1486" i="3"/>
  <c r="P1486" i="3"/>
  <c r="BI1485" i="3"/>
  <c r="BH1485" i="3"/>
  <c r="BG1485" i="3"/>
  <c r="BE1485" i="3"/>
  <c r="T1485" i="3"/>
  <c r="R1485" i="3"/>
  <c r="P1485" i="3"/>
  <c r="BI1484" i="3"/>
  <c r="BH1484" i="3"/>
  <c r="BG1484" i="3"/>
  <c r="BE1484" i="3"/>
  <c r="T1484" i="3"/>
  <c r="R1484" i="3"/>
  <c r="P1484" i="3"/>
  <c r="BI1483" i="3"/>
  <c r="BH1483" i="3"/>
  <c r="BG1483" i="3"/>
  <c r="BE1483" i="3"/>
  <c r="T1483" i="3"/>
  <c r="R1483" i="3"/>
  <c r="P1483" i="3"/>
  <c r="BI1482" i="3"/>
  <c r="BH1482" i="3"/>
  <c r="BG1482" i="3"/>
  <c r="BE1482" i="3"/>
  <c r="T1482" i="3"/>
  <c r="R1482" i="3"/>
  <c r="P1482" i="3"/>
  <c r="BI1481" i="3"/>
  <c r="BH1481" i="3"/>
  <c r="BG1481" i="3"/>
  <c r="BE1481" i="3"/>
  <c r="T1481" i="3"/>
  <c r="R1481" i="3"/>
  <c r="P1481" i="3"/>
  <c r="BI1480" i="3"/>
  <c r="BH1480" i="3"/>
  <c r="BG1480" i="3"/>
  <c r="BE1480" i="3"/>
  <c r="T1480" i="3"/>
  <c r="R1480" i="3"/>
  <c r="P1480" i="3"/>
  <c r="BI1479" i="3"/>
  <c r="BH1479" i="3"/>
  <c r="BG1479" i="3"/>
  <c r="BE1479" i="3"/>
  <c r="T1479" i="3"/>
  <c r="R1479" i="3"/>
  <c r="P1479" i="3"/>
  <c r="BI1478" i="3"/>
  <c r="BH1478" i="3"/>
  <c r="BG1478" i="3"/>
  <c r="BE1478" i="3"/>
  <c r="T1478" i="3"/>
  <c r="R1478" i="3"/>
  <c r="P1478" i="3"/>
  <c r="BI1477" i="3"/>
  <c r="BH1477" i="3"/>
  <c r="BG1477" i="3"/>
  <c r="BE1477" i="3"/>
  <c r="T1477" i="3"/>
  <c r="R1477" i="3"/>
  <c r="P1477" i="3"/>
  <c r="BI1476" i="3"/>
  <c r="BH1476" i="3"/>
  <c r="BG1476" i="3"/>
  <c r="BE1476" i="3"/>
  <c r="T1476" i="3"/>
  <c r="R1476" i="3"/>
  <c r="P1476" i="3"/>
  <c r="BI1475" i="3"/>
  <c r="BH1475" i="3"/>
  <c r="BG1475" i="3"/>
  <c r="BE1475" i="3"/>
  <c r="T1475" i="3"/>
  <c r="R1475" i="3"/>
  <c r="P1475" i="3"/>
  <c r="BI1474" i="3"/>
  <c r="BH1474" i="3"/>
  <c r="BG1474" i="3"/>
  <c r="BE1474" i="3"/>
  <c r="T1474" i="3"/>
  <c r="R1474" i="3"/>
  <c r="P1474" i="3"/>
  <c r="BI1473" i="3"/>
  <c r="BH1473" i="3"/>
  <c r="BG1473" i="3"/>
  <c r="BE1473" i="3"/>
  <c r="T1473" i="3"/>
  <c r="R1473" i="3"/>
  <c r="P1473" i="3"/>
  <c r="BI1472" i="3"/>
  <c r="BH1472" i="3"/>
  <c r="BG1472" i="3"/>
  <c r="BE1472" i="3"/>
  <c r="T1472" i="3"/>
  <c r="R1472" i="3"/>
  <c r="P1472" i="3"/>
  <c r="BI1471" i="3"/>
  <c r="BH1471" i="3"/>
  <c r="BG1471" i="3"/>
  <c r="BE1471" i="3"/>
  <c r="T1471" i="3"/>
  <c r="R1471" i="3"/>
  <c r="P1471" i="3"/>
  <c r="BI1469" i="3"/>
  <c r="BH1469" i="3"/>
  <c r="BG1469" i="3"/>
  <c r="BE1469" i="3"/>
  <c r="T1469" i="3"/>
  <c r="R1469" i="3"/>
  <c r="P1469" i="3"/>
  <c r="BI1468" i="3"/>
  <c r="BH1468" i="3"/>
  <c r="BG1468" i="3"/>
  <c r="BE1468" i="3"/>
  <c r="T1468" i="3"/>
  <c r="R1468" i="3"/>
  <c r="P1468" i="3"/>
  <c r="BI1467" i="3"/>
  <c r="BH1467" i="3"/>
  <c r="BG1467" i="3"/>
  <c r="BE1467" i="3"/>
  <c r="T1467" i="3"/>
  <c r="R1467" i="3"/>
  <c r="P1467" i="3"/>
  <c r="BI1466" i="3"/>
  <c r="BH1466" i="3"/>
  <c r="BG1466" i="3"/>
  <c r="BE1466" i="3"/>
  <c r="T1466" i="3"/>
  <c r="R1466" i="3"/>
  <c r="P1466" i="3"/>
  <c r="BI1465" i="3"/>
  <c r="BH1465" i="3"/>
  <c r="BG1465" i="3"/>
  <c r="BE1465" i="3"/>
  <c r="T1465" i="3"/>
  <c r="R1465" i="3"/>
  <c r="P1465" i="3"/>
  <c r="BI1464" i="3"/>
  <c r="BH1464" i="3"/>
  <c r="BG1464" i="3"/>
  <c r="BE1464" i="3"/>
  <c r="T1464" i="3"/>
  <c r="R1464" i="3"/>
  <c r="P1464" i="3"/>
  <c r="BI1462" i="3"/>
  <c r="BH1462" i="3"/>
  <c r="BG1462" i="3"/>
  <c r="BE1462" i="3"/>
  <c r="T1462" i="3"/>
  <c r="R1462" i="3"/>
  <c r="P1462" i="3"/>
  <c r="BI1461" i="3"/>
  <c r="BH1461" i="3"/>
  <c r="BG1461" i="3"/>
  <c r="BE1461" i="3"/>
  <c r="T1461" i="3"/>
  <c r="R1461" i="3"/>
  <c r="P1461" i="3"/>
  <c r="BI1460" i="3"/>
  <c r="BH1460" i="3"/>
  <c r="BG1460" i="3"/>
  <c r="BE1460" i="3"/>
  <c r="T1460" i="3"/>
  <c r="R1460" i="3"/>
  <c r="P1460" i="3"/>
  <c r="BI1459" i="3"/>
  <c r="BH1459" i="3"/>
  <c r="BG1459" i="3"/>
  <c r="BE1459" i="3"/>
  <c r="T1459" i="3"/>
  <c r="R1459" i="3"/>
  <c r="P1459" i="3"/>
  <c r="BI1458" i="3"/>
  <c r="BH1458" i="3"/>
  <c r="BG1458" i="3"/>
  <c r="BE1458" i="3"/>
  <c r="T1458" i="3"/>
  <c r="R1458" i="3"/>
  <c r="P1458" i="3"/>
  <c r="BI1457" i="3"/>
  <c r="BH1457" i="3"/>
  <c r="BG1457" i="3"/>
  <c r="BE1457" i="3"/>
  <c r="T1457" i="3"/>
  <c r="R1457" i="3"/>
  <c r="P1457" i="3"/>
  <c r="BI1456" i="3"/>
  <c r="BH1456" i="3"/>
  <c r="BG1456" i="3"/>
  <c r="BE1456" i="3"/>
  <c r="T1456" i="3"/>
  <c r="R1456" i="3"/>
  <c r="P1456" i="3"/>
  <c r="BI1455" i="3"/>
  <c r="BH1455" i="3"/>
  <c r="BG1455" i="3"/>
  <c r="BE1455" i="3"/>
  <c r="T1455" i="3"/>
  <c r="R1455" i="3"/>
  <c r="P1455" i="3"/>
  <c r="BI1454" i="3"/>
  <c r="BH1454" i="3"/>
  <c r="BG1454" i="3"/>
  <c r="BE1454" i="3"/>
  <c r="T1454" i="3"/>
  <c r="R1454" i="3"/>
  <c r="P1454" i="3"/>
  <c r="BI1453" i="3"/>
  <c r="BH1453" i="3"/>
  <c r="BG1453" i="3"/>
  <c r="BE1453" i="3"/>
  <c r="T1453" i="3"/>
  <c r="R1453" i="3"/>
  <c r="P1453" i="3"/>
  <c r="BI1452" i="3"/>
  <c r="BH1452" i="3"/>
  <c r="BG1452" i="3"/>
  <c r="BE1452" i="3"/>
  <c r="T1452" i="3"/>
  <c r="R1452" i="3"/>
  <c r="P1452" i="3"/>
  <c r="BI1451" i="3"/>
  <c r="BH1451" i="3"/>
  <c r="BG1451" i="3"/>
  <c r="BE1451" i="3"/>
  <c r="T1451" i="3"/>
  <c r="R1451" i="3"/>
  <c r="P1451" i="3"/>
  <c r="BI1450" i="3"/>
  <c r="BH1450" i="3"/>
  <c r="BG1450" i="3"/>
  <c r="BE1450" i="3"/>
  <c r="T1450" i="3"/>
  <c r="R1450" i="3"/>
  <c r="P1450" i="3"/>
  <c r="BI1449" i="3"/>
  <c r="BH1449" i="3"/>
  <c r="BG1449" i="3"/>
  <c r="BE1449" i="3"/>
  <c r="T1449" i="3"/>
  <c r="R1449" i="3"/>
  <c r="P1449" i="3"/>
  <c r="BI1448" i="3"/>
  <c r="BH1448" i="3"/>
  <c r="BG1448" i="3"/>
  <c r="BE1448" i="3"/>
  <c r="T1448" i="3"/>
  <c r="R1448" i="3"/>
  <c r="P1448" i="3"/>
  <c r="BI1447" i="3"/>
  <c r="BH1447" i="3"/>
  <c r="BG1447" i="3"/>
  <c r="BE1447" i="3"/>
  <c r="T1447" i="3"/>
  <c r="R1447" i="3"/>
  <c r="P1447" i="3"/>
  <c r="BI1446" i="3"/>
  <c r="BH1446" i="3"/>
  <c r="BG1446" i="3"/>
  <c r="BE1446" i="3"/>
  <c r="T1446" i="3"/>
  <c r="R1446" i="3"/>
  <c r="P1446" i="3"/>
  <c r="BI1445" i="3"/>
  <c r="BH1445" i="3"/>
  <c r="BG1445" i="3"/>
  <c r="BE1445" i="3"/>
  <c r="T1445" i="3"/>
  <c r="R1445" i="3"/>
  <c r="P1445" i="3"/>
  <c r="BI1444" i="3"/>
  <c r="BH1444" i="3"/>
  <c r="BG1444" i="3"/>
  <c r="BE1444" i="3"/>
  <c r="T1444" i="3"/>
  <c r="R1444" i="3"/>
  <c r="P1444" i="3"/>
  <c r="BI1443" i="3"/>
  <c r="BH1443" i="3"/>
  <c r="BG1443" i="3"/>
  <c r="BE1443" i="3"/>
  <c r="T1443" i="3"/>
  <c r="R1443" i="3"/>
  <c r="P1443" i="3"/>
  <c r="BI1442" i="3"/>
  <c r="BH1442" i="3"/>
  <c r="BG1442" i="3"/>
  <c r="BE1442" i="3"/>
  <c r="T1442" i="3"/>
  <c r="R1442" i="3"/>
  <c r="P1442" i="3"/>
  <c r="BI1441" i="3"/>
  <c r="BH1441" i="3"/>
  <c r="BG1441" i="3"/>
  <c r="BE1441" i="3"/>
  <c r="T1441" i="3"/>
  <c r="R1441" i="3"/>
  <c r="P1441" i="3"/>
  <c r="BI1440" i="3"/>
  <c r="BH1440" i="3"/>
  <c r="BG1440" i="3"/>
  <c r="BE1440" i="3"/>
  <c r="T1440" i="3"/>
  <c r="R1440" i="3"/>
  <c r="P1440" i="3"/>
  <c r="BI1439" i="3"/>
  <c r="BH1439" i="3"/>
  <c r="BG1439" i="3"/>
  <c r="BE1439" i="3"/>
  <c r="T1439" i="3"/>
  <c r="R1439" i="3"/>
  <c r="P1439" i="3"/>
  <c r="BI1438" i="3"/>
  <c r="BH1438" i="3"/>
  <c r="BG1438" i="3"/>
  <c r="BE1438" i="3"/>
  <c r="T1438" i="3"/>
  <c r="R1438" i="3"/>
  <c r="P1438" i="3"/>
  <c r="BI1437" i="3"/>
  <c r="BH1437" i="3"/>
  <c r="BG1437" i="3"/>
  <c r="BE1437" i="3"/>
  <c r="T1437" i="3"/>
  <c r="R1437" i="3"/>
  <c r="P1437" i="3"/>
  <c r="BI1436" i="3"/>
  <c r="BH1436" i="3"/>
  <c r="BG1436" i="3"/>
  <c r="BE1436" i="3"/>
  <c r="T1436" i="3"/>
  <c r="R1436" i="3"/>
  <c r="P1436" i="3"/>
  <c r="BI1435" i="3"/>
  <c r="BH1435" i="3"/>
  <c r="BG1435" i="3"/>
  <c r="BE1435" i="3"/>
  <c r="T1435" i="3"/>
  <c r="R1435" i="3"/>
  <c r="P1435" i="3"/>
  <c r="BI1434" i="3"/>
  <c r="BH1434" i="3"/>
  <c r="BG1434" i="3"/>
  <c r="BE1434" i="3"/>
  <c r="T1434" i="3"/>
  <c r="R1434" i="3"/>
  <c r="P1434" i="3"/>
  <c r="BI1432" i="3"/>
  <c r="BH1432" i="3"/>
  <c r="BG1432" i="3"/>
  <c r="BE1432" i="3"/>
  <c r="T1432" i="3"/>
  <c r="R1432" i="3"/>
  <c r="P1432" i="3"/>
  <c r="BI1431" i="3"/>
  <c r="BH1431" i="3"/>
  <c r="BG1431" i="3"/>
  <c r="BE1431" i="3"/>
  <c r="T1431" i="3"/>
  <c r="R1431" i="3"/>
  <c r="P1431" i="3"/>
  <c r="BI1430" i="3"/>
  <c r="BH1430" i="3"/>
  <c r="BG1430" i="3"/>
  <c r="BE1430" i="3"/>
  <c r="T1430" i="3"/>
  <c r="R1430" i="3"/>
  <c r="P1430" i="3"/>
  <c r="BI1429" i="3"/>
  <c r="BH1429" i="3"/>
  <c r="BG1429" i="3"/>
  <c r="BE1429" i="3"/>
  <c r="T1429" i="3"/>
  <c r="R1429" i="3"/>
  <c r="P1429" i="3"/>
  <c r="BI1428" i="3"/>
  <c r="BH1428" i="3"/>
  <c r="BG1428" i="3"/>
  <c r="BE1428" i="3"/>
  <c r="T1428" i="3"/>
  <c r="R1428" i="3"/>
  <c r="P1428" i="3"/>
  <c r="BI1427" i="3"/>
  <c r="BH1427" i="3"/>
  <c r="BG1427" i="3"/>
  <c r="BE1427" i="3"/>
  <c r="T1427" i="3"/>
  <c r="R1427" i="3"/>
  <c r="P1427" i="3"/>
  <c r="BI1425" i="3"/>
  <c r="BH1425" i="3"/>
  <c r="BG1425" i="3"/>
  <c r="BE1425" i="3"/>
  <c r="T1425" i="3"/>
  <c r="R1425" i="3"/>
  <c r="P1425" i="3"/>
  <c r="BI1424" i="3"/>
  <c r="BH1424" i="3"/>
  <c r="BG1424" i="3"/>
  <c r="BE1424" i="3"/>
  <c r="T1424" i="3"/>
  <c r="R1424" i="3"/>
  <c r="P1424" i="3"/>
  <c r="BI1423" i="3"/>
  <c r="BH1423" i="3"/>
  <c r="BG1423" i="3"/>
  <c r="BE1423" i="3"/>
  <c r="T1423" i="3"/>
  <c r="R1423" i="3"/>
  <c r="P1423" i="3"/>
  <c r="BI1422" i="3"/>
  <c r="BH1422" i="3"/>
  <c r="BG1422" i="3"/>
  <c r="BE1422" i="3"/>
  <c r="T1422" i="3"/>
  <c r="R1422" i="3"/>
  <c r="P1422" i="3"/>
  <c r="BI1421" i="3"/>
  <c r="BH1421" i="3"/>
  <c r="BG1421" i="3"/>
  <c r="BE1421" i="3"/>
  <c r="T1421" i="3"/>
  <c r="R1421" i="3"/>
  <c r="P1421" i="3"/>
  <c r="BI1420" i="3"/>
  <c r="BH1420" i="3"/>
  <c r="BG1420" i="3"/>
  <c r="BE1420" i="3"/>
  <c r="T1420" i="3"/>
  <c r="R1420" i="3"/>
  <c r="P1420" i="3"/>
  <c r="BI1419" i="3"/>
  <c r="BH1419" i="3"/>
  <c r="BG1419" i="3"/>
  <c r="BE1419" i="3"/>
  <c r="T1419" i="3"/>
  <c r="R1419" i="3"/>
  <c r="P1419" i="3"/>
  <c r="BI1418" i="3"/>
  <c r="BH1418" i="3"/>
  <c r="BG1418" i="3"/>
  <c r="BE1418" i="3"/>
  <c r="T1418" i="3"/>
  <c r="R1418" i="3"/>
  <c r="P1418" i="3"/>
  <c r="BI1417" i="3"/>
  <c r="BH1417" i="3"/>
  <c r="BG1417" i="3"/>
  <c r="BE1417" i="3"/>
  <c r="T1417" i="3"/>
  <c r="R1417" i="3"/>
  <c r="P1417" i="3"/>
  <c r="BI1416" i="3"/>
  <c r="BH1416" i="3"/>
  <c r="BG1416" i="3"/>
  <c r="BE1416" i="3"/>
  <c r="T1416" i="3"/>
  <c r="R1416" i="3"/>
  <c r="P1416" i="3"/>
  <c r="BI1415" i="3"/>
  <c r="BH1415" i="3"/>
  <c r="BG1415" i="3"/>
  <c r="BE1415" i="3"/>
  <c r="T1415" i="3"/>
  <c r="R1415" i="3"/>
  <c r="P1415" i="3"/>
  <c r="BI1414" i="3"/>
  <c r="BH1414" i="3"/>
  <c r="BG1414" i="3"/>
  <c r="BE1414" i="3"/>
  <c r="T1414" i="3"/>
  <c r="R1414" i="3"/>
  <c r="P1414" i="3"/>
  <c r="BI1413" i="3"/>
  <c r="BH1413" i="3"/>
  <c r="BG1413" i="3"/>
  <c r="BE1413" i="3"/>
  <c r="T1413" i="3"/>
  <c r="R1413" i="3"/>
  <c r="P1413" i="3"/>
  <c r="BI1412" i="3"/>
  <c r="BH1412" i="3"/>
  <c r="BG1412" i="3"/>
  <c r="BE1412" i="3"/>
  <c r="T1412" i="3"/>
  <c r="R1412" i="3"/>
  <c r="P1412" i="3"/>
  <c r="BI1411" i="3"/>
  <c r="BH1411" i="3"/>
  <c r="BG1411" i="3"/>
  <c r="BE1411" i="3"/>
  <c r="T1411" i="3"/>
  <c r="R1411" i="3"/>
  <c r="P1411" i="3"/>
  <c r="BI1410" i="3"/>
  <c r="BH1410" i="3"/>
  <c r="BG1410" i="3"/>
  <c r="BE1410" i="3"/>
  <c r="T1410" i="3"/>
  <c r="R1410" i="3"/>
  <c r="P1410" i="3"/>
  <c r="BI1409" i="3"/>
  <c r="BH1409" i="3"/>
  <c r="BG1409" i="3"/>
  <c r="BE1409" i="3"/>
  <c r="T1409" i="3"/>
  <c r="R1409" i="3"/>
  <c r="P1409" i="3"/>
  <c r="BI1408" i="3"/>
  <c r="BH1408" i="3"/>
  <c r="BG1408" i="3"/>
  <c r="BE1408" i="3"/>
  <c r="T1408" i="3"/>
  <c r="R1408" i="3"/>
  <c r="P1408" i="3"/>
  <c r="BI1407" i="3"/>
  <c r="BH1407" i="3"/>
  <c r="BG1407" i="3"/>
  <c r="BE1407" i="3"/>
  <c r="T1407" i="3"/>
  <c r="R1407" i="3"/>
  <c r="P1407" i="3"/>
  <c r="BI1406" i="3"/>
  <c r="BH1406" i="3"/>
  <c r="BG1406" i="3"/>
  <c r="BE1406" i="3"/>
  <c r="T1406" i="3"/>
  <c r="R1406" i="3"/>
  <c r="P1406" i="3"/>
  <c r="BI1405" i="3"/>
  <c r="BH1405" i="3"/>
  <c r="BG1405" i="3"/>
  <c r="BE1405" i="3"/>
  <c r="T1405" i="3"/>
  <c r="R1405" i="3"/>
  <c r="P1405" i="3"/>
  <c r="BI1404" i="3"/>
  <c r="BH1404" i="3"/>
  <c r="BG1404" i="3"/>
  <c r="BE1404" i="3"/>
  <c r="T1404" i="3"/>
  <c r="R1404" i="3"/>
  <c r="P1404" i="3"/>
  <c r="BI1403" i="3"/>
  <c r="BH1403" i="3"/>
  <c r="BG1403" i="3"/>
  <c r="BE1403" i="3"/>
  <c r="T1403" i="3"/>
  <c r="R1403" i="3"/>
  <c r="P1403" i="3"/>
  <c r="BI1402" i="3"/>
  <c r="BH1402" i="3"/>
  <c r="BG1402" i="3"/>
  <c r="BE1402" i="3"/>
  <c r="T1402" i="3"/>
  <c r="R1402" i="3"/>
  <c r="P1402" i="3"/>
  <c r="BI1401" i="3"/>
  <c r="BH1401" i="3"/>
  <c r="BG1401" i="3"/>
  <c r="BE1401" i="3"/>
  <c r="T1401" i="3"/>
  <c r="R1401" i="3"/>
  <c r="P1401" i="3"/>
  <c r="BI1400" i="3"/>
  <c r="BH1400" i="3"/>
  <c r="BG1400" i="3"/>
  <c r="BE1400" i="3"/>
  <c r="T1400" i="3"/>
  <c r="R1400" i="3"/>
  <c r="P1400" i="3"/>
  <c r="BI1399" i="3"/>
  <c r="BH1399" i="3"/>
  <c r="BG1399" i="3"/>
  <c r="BE1399" i="3"/>
  <c r="T1399" i="3"/>
  <c r="R1399" i="3"/>
  <c r="P1399" i="3"/>
  <c r="BI1398" i="3"/>
  <c r="BH1398" i="3"/>
  <c r="BG1398" i="3"/>
  <c r="BE1398" i="3"/>
  <c r="T1398" i="3"/>
  <c r="R1398" i="3"/>
  <c r="P1398" i="3"/>
  <c r="BI1397" i="3"/>
  <c r="BH1397" i="3"/>
  <c r="BG1397" i="3"/>
  <c r="BE1397" i="3"/>
  <c r="T1397" i="3"/>
  <c r="R1397" i="3"/>
  <c r="P1397" i="3"/>
  <c r="BI1396" i="3"/>
  <c r="BH1396" i="3"/>
  <c r="BG1396" i="3"/>
  <c r="BE1396" i="3"/>
  <c r="T1396" i="3"/>
  <c r="R1396" i="3"/>
  <c r="P1396" i="3"/>
  <c r="BI1395" i="3"/>
  <c r="BH1395" i="3"/>
  <c r="BG1395" i="3"/>
  <c r="BE1395" i="3"/>
  <c r="T1395" i="3"/>
  <c r="R1395" i="3"/>
  <c r="P1395" i="3"/>
  <c r="BI1394" i="3"/>
  <c r="BH1394" i="3"/>
  <c r="BG1394" i="3"/>
  <c r="BE1394" i="3"/>
  <c r="T1394" i="3"/>
  <c r="R1394" i="3"/>
  <c r="P1394" i="3"/>
  <c r="BI1393" i="3"/>
  <c r="BH1393" i="3"/>
  <c r="BG1393" i="3"/>
  <c r="BE1393" i="3"/>
  <c r="T1393" i="3"/>
  <c r="R1393" i="3"/>
  <c r="P1393" i="3"/>
  <c r="BI1392" i="3"/>
  <c r="BH1392" i="3"/>
  <c r="BG1392" i="3"/>
  <c r="BE1392" i="3"/>
  <c r="T1392" i="3"/>
  <c r="R1392" i="3"/>
  <c r="P1392" i="3"/>
  <c r="BI1391" i="3"/>
  <c r="BH1391" i="3"/>
  <c r="BG1391" i="3"/>
  <c r="BE1391" i="3"/>
  <c r="T1391" i="3"/>
  <c r="R1391" i="3"/>
  <c r="P1391" i="3"/>
  <c r="BI1390" i="3"/>
  <c r="BH1390" i="3"/>
  <c r="BG1390" i="3"/>
  <c r="BE1390" i="3"/>
  <c r="T1390" i="3"/>
  <c r="R1390" i="3"/>
  <c r="P1390" i="3"/>
  <c r="BI1388" i="3"/>
  <c r="BH1388" i="3"/>
  <c r="BG1388" i="3"/>
  <c r="BE1388" i="3"/>
  <c r="T1388" i="3"/>
  <c r="R1388" i="3"/>
  <c r="P1388" i="3"/>
  <c r="BI1387" i="3"/>
  <c r="BH1387" i="3"/>
  <c r="BG1387" i="3"/>
  <c r="BE1387" i="3"/>
  <c r="T1387" i="3"/>
  <c r="R1387" i="3"/>
  <c r="P1387" i="3"/>
  <c r="BI1386" i="3"/>
  <c r="BH1386" i="3"/>
  <c r="BG1386" i="3"/>
  <c r="BE1386" i="3"/>
  <c r="T1386" i="3"/>
  <c r="R1386" i="3"/>
  <c r="P1386" i="3"/>
  <c r="BI1385" i="3"/>
  <c r="BH1385" i="3"/>
  <c r="BG1385" i="3"/>
  <c r="BE1385" i="3"/>
  <c r="T1385" i="3"/>
  <c r="R1385" i="3"/>
  <c r="P1385" i="3"/>
  <c r="BI1384" i="3"/>
  <c r="BH1384" i="3"/>
  <c r="BG1384" i="3"/>
  <c r="BE1384" i="3"/>
  <c r="T1384" i="3"/>
  <c r="R1384" i="3"/>
  <c r="P1384" i="3"/>
  <c r="BI1383" i="3"/>
  <c r="BH1383" i="3"/>
  <c r="BG1383" i="3"/>
  <c r="BE1383" i="3"/>
  <c r="T1383" i="3"/>
  <c r="R1383" i="3"/>
  <c r="P1383" i="3"/>
  <c r="BI1382" i="3"/>
  <c r="BH1382" i="3"/>
  <c r="BG1382" i="3"/>
  <c r="BE1382" i="3"/>
  <c r="T1382" i="3"/>
  <c r="R1382" i="3"/>
  <c r="P1382" i="3"/>
  <c r="BI1381" i="3"/>
  <c r="BH1381" i="3"/>
  <c r="BG1381" i="3"/>
  <c r="BE1381" i="3"/>
  <c r="T1381" i="3"/>
  <c r="R1381" i="3"/>
  <c r="P1381" i="3"/>
  <c r="BI1380" i="3"/>
  <c r="BH1380" i="3"/>
  <c r="BG1380" i="3"/>
  <c r="BE1380" i="3"/>
  <c r="T1380" i="3"/>
  <c r="R1380" i="3"/>
  <c r="P1380" i="3"/>
  <c r="BI1379" i="3"/>
  <c r="BH1379" i="3"/>
  <c r="BG1379" i="3"/>
  <c r="BE1379" i="3"/>
  <c r="T1379" i="3"/>
  <c r="R1379" i="3"/>
  <c r="P1379" i="3"/>
  <c r="BI1378" i="3"/>
  <c r="BH1378" i="3"/>
  <c r="BG1378" i="3"/>
  <c r="BE1378" i="3"/>
  <c r="T1378" i="3"/>
  <c r="R1378" i="3"/>
  <c r="P1378" i="3"/>
  <c r="BI1377" i="3"/>
  <c r="BH1377" i="3"/>
  <c r="BG1377" i="3"/>
  <c r="BE1377" i="3"/>
  <c r="T1377" i="3"/>
  <c r="R1377" i="3"/>
  <c r="P1377" i="3"/>
  <c r="BI1376" i="3"/>
  <c r="BH1376" i="3"/>
  <c r="BG1376" i="3"/>
  <c r="BE1376" i="3"/>
  <c r="T1376" i="3"/>
  <c r="R1376" i="3"/>
  <c r="P1376" i="3"/>
  <c r="BI1375" i="3"/>
  <c r="BH1375" i="3"/>
  <c r="BG1375" i="3"/>
  <c r="BE1375" i="3"/>
  <c r="T1375" i="3"/>
  <c r="R1375" i="3"/>
  <c r="P1375" i="3"/>
  <c r="BI1373" i="3"/>
  <c r="BH1373" i="3"/>
  <c r="BG1373" i="3"/>
  <c r="BE1373" i="3"/>
  <c r="T1373" i="3"/>
  <c r="R1373" i="3"/>
  <c r="P1373" i="3"/>
  <c r="BI1372" i="3"/>
  <c r="BH1372" i="3"/>
  <c r="BG1372" i="3"/>
  <c r="BE1372" i="3"/>
  <c r="T1372" i="3"/>
  <c r="R1372" i="3"/>
  <c r="P1372" i="3"/>
  <c r="BI1371" i="3"/>
  <c r="BH1371" i="3"/>
  <c r="BG1371" i="3"/>
  <c r="BE1371" i="3"/>
  <c r="T1371" i="3"/>
  <c r="R1371" i="3"/>
  <c r="P1371" i="3"/>
  <c r="BI1370" i="3"/>
  <c r="BH1370" i="3"/>
  <c r="BG1370" i="3"/>
  <c r="BE1370" i="3"/>
  <c r="T1370" i="3"/>
  <c r="R1370" i="3"/>
  <c r="P1370" i="3"/>
  <c r="BI1369" i="3"/>
  <c r="BH1369" i="3"/>
  <c r="BG1369" i="3"/>
  <c r="BE1369" i="3"/>
  <c r="T1369" i="3"/>
  <c r="R1369" i="3"/>
  <c r="P1369" i="3"/>
  <c r="BI1368" i="3"/>
  <c r="BH1368" i="3"/>
  <c r="BG1368" i="3"/>
  <c r="BE1368" i="3"/>
  <c r="T1368" i="3"/>
  <c r="R1368" i="3"/>
  <c r="P1368" i="3"/>
  <c r="BI1367" i="3"/>
  <c r="BH1367" i="3"/>
  <c r="BG1367" i="3"/>
  <c r="BE1367" i="3"/>
  <c r="T1367" i="3"/>
  <c r="R1367" i="3"/>
  <c r="P1367" i="3"/>
  <c r="BI1366" i="3"/>
  <c r="BH1366" i="3"/>
  <c r="BG1366" i="3"/>
  <c r="BE1366" i="3"/>
  <c r="T1366" i="3"/>
  <c r="R1366" i="3"/>
  <c r="P1366" i="3"/>
  <c r="BI1365" i="3"/>
  <c r="BH1365" i="3"/>
  <c r="BG1365" i="3"/>
  <c r="BE1365" i="3"/>
  <c r="T1365" i="3"/>
  <c r="R1365" i="3"/>
  <c r="P1365" i="3"/>
  <c r="BI1364" i="3"/>
  <c r="BH1364" i="3"/>
  <c r="BG1364" i="3"/>
  <c r="BE1364" i="3"/>
  <c r="T1364" i="3"/>
  <c r="R1364" i="3"/>
  <c r="P1364" i="3"/>
  <c r="BI1363" i="3"/>
  <c r="BH1363" i="3"/>
  <c r="BG1363" i="3"/>
  <c r="BE1363" i="3"/>
  <c r="T1363" i="3"/>
  <c r="R1363" i="3"/>
  <c r="P1363" i="3"/>
  <c r="BI1362" i="3"/>
  <c r="BH1362" i="3"/>
  <c r="BG1362" i="3"/>
  <c r="BE1362" i="3"/>
  <c r="T1362" i="3"/>
  <c r="R1362" i="3"/>
  <c r="P1362" i="3"/>
  <c r="BI1361" i="3"/>
  <c r="BH1361" i="3"/>
  <c r="BG1361" i="3"/>
  <c r="BE1361" i="3"/>
  <c r="T1361" i="3"/>
  <c r="R1361" i="3"/>
  <c r="P1361" i="3"/>
  <c r="BI1360" i="3"/>
  <c r="BH1360" i="3"/>
  <c r="BG1360" i="3"/>
  <c r="BE1360" i="3"/>
  <c r="T1360" i="3"/>
  <c r="R1360" i="3"/>
  <c r="P1360" i="3"/>
  <c r="BI1359" i="3"/>
  <c r="BH1359" i="3"/>
  <c r="BG1359" i="3"/>
  <c r="BE1359" i="3"/>
  <c r="T1359" i="3"/>
  <c r="R1359" i="3"/>
  <c r="P1359" i="3"/>
  <c r="BI1358" i="3"/>
  <c r="BH1358" i="3"/>
  <c r="BG1358" i="3"/>
  <c r="BE1358" i="3"/>
  <c r="T1358" i="3"/>
  <c r="R1358" i="3"/>
  <c r="P1358" i="3"/>
  <c r="BI1357" i="3"/>
  <c r="BH1357" i="3"/>
  <c r="BG1357" i="3"/>
  <c r="BE1357" i="3"/>
  <c r="T1357" i="3"/>
  <c r="R1357" i="3"/>
  <c r="P1357" i="3"/>
  <c r="BI1356" i="3"/>
  <c r="BH1356" i="3"/>
  <c r="BG1356" i="3"/>
  <c r="BE1356" i="3"/>
  <c r="T1356" i="3"/>
  <c r="R1356" i="3"/>
  <c r="P1356" i="3"/>
  <c r="BI1355" i="3"/>
  <c r="BH1355" i="3"/>
  <c r="BG1355" i="3"/>
  <c r="BE1355" i="3"/>
  <c r="T1355" i="3"/>
  <c r="R1355" i="3"/>
  <c r="P1355" i="3"/>
  <c r="BI1353" i="3"/>
  <c r="BH1353" i="3"/>
  <c r="BG1353" i="3"/>
  <c r="BE1353" i="3"/>
  <c r="T1353" i="3"/>
  <c r="T1352" i="3"/>
  <c r="R1353" i="3"/>
  <c r="R1352" i="3"/>
  <c r="P1353" i="3"/>
  <c r="P1352" i="3"/>
  <c r="BI1350" i="3"/>
  <c r="BH1350" i="3"/>
  <c r="BG1350" i="3"/>
  <c r="BE1350" i="3"/>
  <c r="T1350" i="3"/>
  <c r="R1350" i="3"/>
  <c r="P1350" i="3"/>
  <c r="BI1348" i="3"/>
  <c r="BH1348" i="3"/>
  <c r="BG1348" i="3"/>
  <c r="BE1348" i="3"/>
  <c r="T1348" i="3"/>
  <c r="R1348" i="3"/>
  <c r="P1348" i="3"/>
  <c r="BI1346" i="3"/>
  <c r="BH1346" i="3"/>
  <c r="BG1346" i="3"/>
  <c r="BE1346" i="3"/>
  <c r="T1346" i="3"/>
  <c r="R1346" i="3"/>
  <c r="P1346" i="3"/>
  <c r="BI1344" i="3"/>
  <c r="BH1344" i="3"/>
  <c r="BG1344" i="3"/>
  <c r="BE1344" i="3"/>
  <c r="T1344" i="3"/>
  <c r="R1344" i="3"/>
  <c r="P1344" i="3"/>
  <c r="BI1342" i="3"/>
  <c r="BH1342" i="3"/>
  <c r="BG1342" i="3"/>
  <c r="BE1342" i="3"/>
  <c r="T1342" i="3"/>
  <c r="R1342" i="3"/>
  <c r="P1342" i="3"/>
  <c r="BI1340" i="3"/>
  <c r="BH1340" i="3"/>
  <c r="BG1340" i="3"/>
  <c r="BE1340" i="3"/>
  <c r="T1340" i="3"/>
  <c r="R1340" i="3"/>
  <c r="P1340" i="3"/>
  <c r="BI1338" i="3"/>
  <c r="BH1338" i="3"/>
  <c r="BG1338" i="3"/>
  <c r="BE1338" i="3"/>
  <c r="T1338" i="3"/>
  <c r="R1338" i="3"/>
  <c r="P1338" i="3"/>
  <c r="BI1336" i="3"/>
  <c r="BH1336" i="3"/>
  <c r="BG1336" i="3"/>
  <c r="BE1336" i="3"/>
  <c r="T1336" i="3"/>
  <c r="R1336" i="3"/>
  <c r="P1336" i="3"/>
  <c r="BI1334" i="3"/>
  <c r="BH1334" i="3"/>
  <c r="BG1334" i="3"/>
  <c r="BE1334" i="3"/>
  <c r="T1334" i="3"/>
  <c r="R1334" i="3"/>
  <c r="P1334" i="3"/>
  <c r="BI1332" i="3"/>
  <c r="BH1332" i="3"/>
  <c r="BG1332" i="3"/>
  <c r="BE1332" i="3"/>
  <c r="T1332" i="3"/>
  <c r="R1332" i="3"/>
  <c r="P1332" i="3"/>
  <c r="BI1330" i="3"/>
  <c r="BH1330" i="3"/>
  <c r="BG1330" i="3"/>
  <c r="BE1330" i="3"/>
  <c r="T1330" i="3"/>
  <c r="R1330" i="3"/>
  <c r="P1330" i="3"/>
  <c r="BI1328" i="3"/>
  <c r="BH1328" i="3"/>
  <c r="BG1328" i="3"/>
  <c r="BE1328" i="3"/>
  <c r="T1328" i="3"/>
  <c r="R1328" i="3"/>
  <c r="P1328" i="3"/>
  <c r="BI1326" i="3"/>
  <c r="BH1326" i="3"/>
  <c r="BG1326" i="3"/>
  <c r="BE1326" i="3"/>
  <c r="T1326" i="3"/>
  <c r="R1326" i="3"/>
  <c r="P1326" i="3"/>
  <c r="BI1325" i="3"/>
  <c r="BH1325" i="3"/>
  <c r="BG1325" i="3"/>
  <c r="BE1325" i="3"/>
  <c r="T1325" i="3"/>
  <c r="R1325" i="3"/>
  <c r="P1325" i="3"/>
  <c r="BI1324" i="3"/>
  <c r="BH1324" i="3"/>
  <c r="BG1324" i="3"/>
  <c r="BE1324" i="3"/>
  <c r="T1324" i="3"/>
  <c r="R1324" i="3"/>
  <c r="P1324" i="3"/>
  <c r="BI1323" i="3"/>
  <c r="BH1323" i="3"/>
  <c r="BG1323" i="3"/>
  <c r="BE1323" i="3"/>
  <c r="T1323" i="3"/>
  <c r="R1323" i="3"/>
  <c r="P1323" i="3"/>
  <c r="BI1322" i="3"/>
  <c r="BH1322" i="3"/>
  <c r="BG1322" i="3"/>
  <c r="BE1322" i="3"/>
  <c r="T1322" i="3"/>
  <c r="R1322" i="3"/>
  <c r="P1322" i="3"/>
  <c r="BI1321" i="3"/>
  <c r="BH1321" i="3"/>
  <c r="BG1321" i="3"/>
  <c r="BE1321" i="3"/>
  <c r="T1321" i="3"/>
  <c r="R1321" i="3"/>
  <c r="P1321" i="3"/>
  <c r="BI1320" i="3"/>
  <c r="BH1320" i="3"/>
  <c r="BG1320" i="3"/>
  <c r="BE1320" i="3"/>
  <c r="T1320" i="3"/>
  <c r="R1320" i="3"/>
  <c r="P1320" i="3"/>
  <c r="BI1319" i="3"/>
  <c r="BH1319" i="3"/>
  <c r="BG1319" i="3"/>
  <c r="BE1319" i="3"/>
  <c r="T1319" i="3"/>
  <c r="R1319" i="3"/>
  <c r="P1319" i="3"/>
  <c r="BI1318" i="3"/>
  <c r="BH1318" i="3"/>
  <c r="BG1318" i="3"/>
  <c r="BE1318" i="3"/>
  <c r="T1318" i="3"/>
  <c r="R1318" i="3"/>
  <c r="P1318" i="3"/>
  <c r="BI1317" i="3"/>
  <c r="BH1317" i="3"/>
  <c r="BG1317" i="3"/>
  <c r="BE1317" i="3"/>
  <c r="T1317" i="3"/>
  <c r="R1317" i="3"/>
  <c r="P1317" i="3"/>
  <c r="BI1316" i="3"/>
  <c r="BH1316" i="3"/>
  <c r="BG1316" i="3"/>
  <c r="BE1316" i="3"/>
  <c r="T1316" i="3"/>
  <c r="R1316" i="3"/>
  <c r="P1316" i="3"/>
  <c r="BI1315" i="3"/>
  <c r="BH1315" i="3"/>
  <c r="BG1315" i="3"/>
  <c r="BE1315" i="3"/>
  <c r="T1315" i="3"/>
  <c r="R1315" i="3"/>
  <c r="P1315" i="3"/>
  <c r="BI1314" i="3"/>
  <c r="BH1314" i="3"/>
  <c r="BG1314" i="3"/>
  <c r="BE1314" i="3"/>
  <c r="T1314" i="3"/>
  <c r="R1314" i="3"/>
  <c r="P1314" i="3"/>
  <c r="BI1313" i="3"/>
  <c r="BH1313" i="3"/>
  <c r="BG1313" i="3"/>
  <c r="BE1313" i="3"/>
  <c r="T1313" i="3"/>
  <c r="R1313" i="3"/>
  <c r="P1313" i="3"/>
  <c r="BI1311" i="3"/>
  <c r="BH1311" i="3"/>
  <c r="BG1311" i="3"/>
  <c r="BE1311" i="3"/>
  <c r="T1311" i="3"/>
  <c r="R1311" i="3"/>
  <c r="P1311" i="3"/>
  <c r="BI1310" i="3"/>
  <c r="BH1310" i="3"/>
  <c r="BG1310" i="3"/>
  <c r="BE1310" i="3"/>
  <c r="T1310" i="3"/>
  <c r="R1310" i="3"/>
  <c r="P1310" i="3"/>
  <c r="BI1309" i="3"/>
  <c r="BH1309" i="3"/>
  <c r="BG1309" i="3"/>
  <c r="BE1309" i="3"/>
  <c r="T1309" i="3"/>
  <c r="R1309" i="3"/>
  <c r="P1309" i="3"/>
  <c r="BI1308" i="3"/>
  <c r="BH1308" i="3"/>
  <c r="BG1308" i="3"/>
  <c r="BE1308" i="3"/>
  <c r="T1308" i="3"/>
  <c r="R1308" i="3"/>
  <c r="P1308" i="3"/>
  <c r="BI1306" i="3"/>
  <c r="BH1306" i="3"/>
  <c r="BG1306" i="3"/>
  <c r="BE1306" i="3"/>
  <c r="T1306" i="3"/>
  <c r="R1306" i="3"/>
  <c r="P1306" i="3"/>
  <c r="BI1305" i="3"/>
  <c r="BH1305" i="3"/>
  <c r="BG1305" i="3"/>
  <c r="BE1305" i="3"/>
  <c r="T1305" i="3"/>
  <c r="R1305" i="3"/>
  <c r="P1305" i="3"/>
  <c r="BI1304" i="3"/>
  <c r="BH1304" i="3"/>
  <c r="BG1304" i="3"/>
  <c r="BE1304" i="3"/>
  <c r="T1304" i="3"/>
  <c r="R1304" i="3"/>
  <c r="P1304" i="3"/>
  <c r="BI1303" i="3"/>
  <c r="BH1303" i="3"/>
  <c r="BG1303" i="3"/>
  <c r="BE1303" i="3"/>
  <c r="T1303" i="3"/>
  <c r="R1303" i="3"/>
  <c r="P1303" i="3"/>
  <c r="BI1302" i="3"/>
  <c r="BH1302" i="3"/>
  <c r="BG1302" i="3"/>
  <c r="BE1302" i="3"/>
  <c r="T1302" i="3"/>
  <c r="R1302" i="3"/>
  <c r="P1302" i="3"/>
  <c r="BI1299" i="3"/>
  <c r="BH1299" i="3"/>
  <c r="BG1299" i="3"/>
  <c r="BE1299" i="3"/>
  <c r="T1299" i="3"/>
  <c r="R1299" i="3"/>
  <c r="P1299" i="3"/>
  <c r="BI1298" i="3"/>
  <c r="BH1298" i="3"/>
  <c r="BG1298" i="3"/>
  <c r="BE1298" i="3"/>
  <c r="T1298" i="3"/>
  <c r="R1298" i="3"/>
  <c r="P1298" i="3"/>
  <c r="BI1297" i="3"/>
  <c r="BH1297" i="3"/>
  <c r="BG1297" i="3"/>
  <c r="BE1297" i="3"/>
  <c r="T1297" i="3"/>
  <c r="R1297" i="3"/>
  <c r="P1297" i="3"/>
  <c r="BI1296" i="3"/>
  <c r="BH1296" i="3"/>
  <c r="BG1296" i="3"/>
  <c r="BE1296" i="3"/>
  <c r="T1296" i="3"/>
  <c r="R1296" i="3"/>
  <c r="P1296" i="3"/>
  <c r="BI1295" i="3"/>
  <c r="BH1295" i="3"/>
  <c r="BG1295" i="3"/>
  <c r="BE1295" i="3"/>
  <c r="T1295" i="3"/>
  <c r="R1295" i="3"/>
  <c r="P1295" i="3"/>
  <c r="BI1294" i="3"/>
  <c r="BH1294" i="3"/>
  <c r="BG1294" i="3"/>
  <c r="BE1294" i="3"/>
  <c r="T1294" i="3"/>
  <c r="R1294" i="3"/>
  <c r="P1294" i="3"/>
  <c r="BI1293" i="3"/>
  <c r="BH1293" i="3"/>
  <c r="BG1293" i="3"/>
  <c r="BE1293" i="3"/>
  <c r="T1293" i="3"/>
  <c r="R1293" i="3"/>
  <c r="P1293" i="3"/>
  <c r="BI1292" i="3"/>
  <c r="BH1292" i="3"/>
  <c r="BG1292" i="3"/>
  <c r="BE1292" i="3"/>
  <c r="T1292" i="3"/>
  <c r="R1292" i="3"/>
  <c r="P1292" i="3"/>
  <c r="BI1291" i="3"/>
  <c r="BH1291" i="3"/>
  <c r="BG1291" i="3"/>
  <c r="BE1291" i="3"/>
  <c r="T1291" i="3"/>
  <c r="R1291" i="3"/>
  <c r="P1291" i="3"/>
  <c r="BI1290" i="3"/>
  <c r="BH1290" i="3"/>
  <c r="BG1290" i="3"/>
  <c r="BE1290" i="3"/>
  <c r="T1290" i="3"/>
  <c r="R1290" i="3"/>
  <c r="P1290" i="3"/>
  <c r="BI1289" i="3"/>
  <c r="BH1289" i="3"/>
  <c r="BG1289" i="3"/>
  <c r="BE1289" i="3"/>
  <c r="T1289" i="3"/>
  <c r="R1289" i="3"/>
  <c r="P1289" i="3"/>
  <c r="BI1288" i="3"/>
  <c r="BH1288" i="3"/>
  <c r="BG1288" i="3"/>
  <c r="BE1288" i="3"/>
  <c r="T1288" i="3"/>
  <c r="R1288" i="3"/>
  <c r="P1288" i="3"/>
  <c r="BI1287" i="3"/>
  <c r="BH1287" i="3"/>
  <c r="BG1287" i="3"/>
  <c r="BE1287" i="3"/>
  <c r="T1287" i="3"/>
  <c r="R1287" i="3"/>
  <c r="P1287" i="3"/>
  <c r="BI1286" i="3"/>
  <c r="BH1286" i="3"/>
  <c r="BG1286" i="3"/>
  <c r="BE1286" i="3"/>
  <c r="T1286" i="3"/>
  <c r="R1286" i="3"/>
  <c r="P1286" i="3"/>
  <c r="BI1285" i="3"/>
  <c r="BH1285" i="3"/>
  <c r="BG1285" i="3"/>
  <c r="BE1285" i="3"/>
  <c r="T1285" i="3"/>
  <c r="R1285" i="3"/>
  <c r="P1285" i="3"/>
  <c r="BI1284" i="3"/>
  <c r="BH1284" i="3"/>
  <c r="BG1284" i="3"/>
  <c r="BE1284" i="3"/>
  <c r="T1284" i="3"/>
  <c r="R1284" i="3"/>
  <c r="P1284" i="3"/>
  <c r="BI1283" i="3"/>
  <c r="BH1283" i="3"/>
  <c r="BG1283" i="3"/>
  <c r="BE1283" i="3"/>
  <c r="T1283" i="3"/>
  <c r="R1283" i="3"/>
  <c r="P1283" i="3"/>
  <c r="BI1282" i="3"/>
  <c r="BH1282" i="3"/>
  <c r="BG1282" i="3"/>
  <c r="BE1282" i="3"/>
  <c r="T1282" i="3"/>
  <c r="R1282" i="3"/>
  <c r="P1282" i="3"/>
  <c r="BI1281" i="3"/>
  <c r="BH1281" i="3"/>
  <c r="BG1281" i="3"/>
  <c r="BE1281" i="3"/>
  <c r="T1281" i="3"/>
  <c r="R1281" i="3"/>
  <c r="P1281" i="3"/>
  <c r="BI1280" i="3"/>
  <c r="BH1280" i="3"/>
  <c r="BG1280" i="3"/>
  <c r="BE1280" i="3"/>
  <c r="T1280" i="3"/>
  <c r="R1280" i="3"/>
  <c r="P1280" i="3"/>
  <c r="BI1279" i="3"/>
  <c r="BH1279" i="3"/>
  <c r="BG1279" i="3"/>
  <c r="BE1279" i="3"/>
  <c r="T1279" i="3"/>
  <c r="R1279" i="3"/>
  <c r="P1279" i="3"/>
  <c r="BI1278" i="3"/>
  <c r="BH1278" i="3"/>
  <c r="BG1278" i="3"/>
  <c r="BE1278" i="3"/>
  <c r="T1278" i="3"/>
  <c r="R1278" i="3"/>
  <c r="P1278" i="3"/>
  <c r="BI1277" i="3"/>
  <c r="BH1277" i="3"/>
  <c r="BG1277" i="3"/>
  <c r="BE1277" i="3"/>
  <c r="T1277" i="3"/>
  <c r="R1277" i="3"/>
  <c r="P1277" i="3"/>
  <c r="BI1276" i="3"/>
  <c r="BH1276" i="3"/>
  <c r="BG1276" i="3"/>
  <c r="BE1276" i="3"/>
  <c r="T1276" i="3"/>
  <c r="R1276" i="3"/>
  <c r="P1276" i="3"/>
  <c r="BI1275" i="3"/>
  <c r="BH1275" i="3"/>
  <c r="BG1275" i="3"/>
  <c r="BE1275" i="3"/>
  <c r="T1275" i="3"/>
  <c r="R1275" i="3"/>
  <c r="P1275" i="3"/>
  <c r="BI1274" i="3"/>
  <c r="BH1274" i="3"/>
  <c r="BG1274" i="3"/>
  <c r="BE1274" i="3"/>
  <c r="T1274" i="3"/>
  <c r="R1274" i="3"/>
  <c r="P1274" i="3"/>
  <c r="BI1273" i="3"/>
  <c r="BH1273" i="3"/>
  <c r="BG1273" i="3"/>
  <c r="BE1273" i="3"/>
  <c r="T1273" i="3"/>
  <c r="R1273" i="3"/>
  <c r="P1273" i="3"/>
  <c r="BI1272" i="3"/>
  <c r="BH1272" i="3"/>
  <c r="BG1272" i="3"/>
  <c r="BE1272" i="3"/>
  <c r="T1272" i="3"/>
  <c r="R1272" i="3"/>
  <c r="P1272" i="3"/>
  <c r="BI1271" i="3"/>
  <c r="BH1271" i="3"/>
  <c r="BG1271" i="3"/>
  <c r="BE1271" i="3"/>
  <c r="T1271" i="3"/>
  <c r="R1271" i="3"/>
  <c r="P1271" i="3"/>
  <c r="BI1270" i="3"/>
  <c r="BH1270" i="3"/>
  <c r="BG1270" i="3"/>
  <c r="BE1270" i="3"/>
  <c r="T1270" i="3"/>
  <c r="R1270" i="3"/>
  <c r="P1270" i="3"/>
  <c r="BI1269" i="3"/>
  <c r="BH1269" i="3"/>
  <c r="BG1269" i="3"/>
  <c r="BE1269" i="3"/>
  <c r="T1269" i="3"/>
  <c r="R1269" i="3"/>
  <c r="P1269" i="3"/>
  <c r="BI1268" i="3"/>
  <c r="BH1268" i="3"/>
  <c r="BG1268" i="3"/>
  <c r="BE1268" i="3"/>
  <c r="T1268" i="3"/>
  <c r="R1268" i="3"/>
  <c r="P1268" i="3"/>
  <c r="BI1267" i="3"/>
  <c r="BH1267" i="3"/>
  <c r="BG1267" i="3"/>
  <c r="BE1267" i="3"/>
  <c r="T1267" i="3"/>
  <c r="R1267" i="3"/>
  <c r="P1267" i="3"/>
  <c r="BI1266" i="3"/>
  <c r="BH1266" i="3"/>
  <c r="BG1266" i="3"/>
  <c r="BE1266" i="3"/>
  <c r="T1266" i="3"/>
  <c r="R1266" i="3"/>
  <c r="P1266" i="3"/>
  <c r="BI1265" i="3"/>
  <c r="BH1265" i="3"/>
  <c r="BG1265" i="3"/>
  <c r="BE1265" i="3"/>
  <c r="T1265" i="3"/>
  <c r="R1265" i="3"/>
  <c r="P1265" i="3"/>
  <c r="BI1264" i="3"/>
  <c r="BH1264" i="3"/>
  <c r="BG1264" i="3"/>
  <c r="BE1264" i="3"/>
  <c r="T1264" i="3"/>
  <c r="R1264" i="3"/>
  <c r="P1264" i="3"/>
  <c r="BI1263" i="3"/>
  <c r="BH1263" i="3"/>
  <c r="BG1263" i="3"/>
  <c r="BE1263" i="3"/>
  <c r="T1263" i="3"/>
  <c r="R1263" i="3"/>
  <c r="P1263" i="3"/>
  <c r="BI1262" i="3"/>
  <c r="BH1262" i="3"/>
  <c r="BG1262" i="3"/>
  <c r="BE1262" i="3"/>
  <c r="T1262" i="3"/>
  <c r="R1262" i="3"/>
  <c r="P1262" i="3"/>
  <c r="BI1261" i="3"/>
  <c r="BH1261" i="3"/>
  <c r="BG1261" i="3"/>
  <c r="BE1261" i="3"/>
  <c r="T1261" i="3"/>
  <c r="R1261" i="3"/>
  <c r="P1261" i="3"/>
  <c r="BI1260" i="3"/>
  <c r="BH1260" i="3"/>
  <c r="BG1260" i="3"/>
  <c r="BE1260" i="3"/>
  <c r="T1260" i="3"/>
  <c r="R1260" i="3"/>
  <c r="P1260" i="3"/>
  <c r="BI1259" i="3"/>
  <c r="BH1259" i="3"/>
  <c r="BG1259" i="3"/>
  <c r="BE1259" i="3"/>
  <c r="T1259" i="3"/>
  <c r="R1259" i="3"/>
  <c r="P1259" i="3"/>
  <c r="BI1258" i="3"/>
  <c r="BH1258" i="3"/>
  <c r="BG1258" i="3"/>
  <c r="BE1258" i="3"/>
  <c r="T1258" i="3"/>
  <c r="R1258" i="3"/>
  <c r="P1258" i="3"/>
  <c r="BI1257" i="3"/>
  <c r="BH1257" i="3"/>
  <c r="BG1257" i="3"/>
  <c r="BE1257" i="3"/>
  <c r="T1257" i="3"/>
  <c r="R1257" i="3"/>
  <c r="P1257" i="3"/>
  <c r="BI1256" i="3"/>
  <c r="BH1256" i="3"/>
  <c r="BG1256" i="3"/>
  <c r="BE1256" i="3"/>
  <c r="T1256" i="3"/>
  <c r="R1256" i="3"/>
  <c r="P1256" i="3"/>
  <c r="BI1255" i="3"/>
  <c r="BH1255" i="3"/>
  <c r="BG1255" i="3"/>
  <c r="BE1255" i="3"/>
  <c r="T1255" i="3"/>
  <c r="R1255" i="3"/>
  <c r="P1255" i="3"/>
  <c r="BI1254" i="3"/>
  <c r="BH1254" i="3"/>
  <c r="BG1254" i="3"/>
  <c r="BE1254" i="3"/>
  <c r="T1254" i="3"/>
  <c r="R1254" i="3"/>
  <c r="P1254" i="3"/>
  <c r="BI1253" i="3"/>
  <c r="BH1253" i="3"/>
  <c r="BG1253" i="3"/>
  <c r="BE1253" i="3"/>
  <c r="T1253" i="3"/>
  <c r="R1253" i="3"/>
  <c r="P1253" i="3"/>
  <c r="BI1252" i="3"/>
  <c r="BH1252" i="3"/>
  <c r="BG1252" i="3"/>
  <c r="BE1252" i="3"/>
  <c r="T1252" i="3"/>
  <c r="R1252" i="3"/>
  <c r="P1252" i="3"/>
  <c r="BI1251" i="3"/>
  <c r="BH1251" i="3"/>
  <c r="BG1251" i="3"/>
  <c r="BE1251" i="3"/>
  <c r="T1251" i="3"/>
  <c r="R1251" i="3"/>
  <c r="P1251" i="3"/>
  <c r="BI1250" i="3"/>
  <c r="BH1250" i="3"/>
  <c r="BG1250" i="3"/>
  <c r="BE1250" i="3"/>
  <c r="T1250" i="3"/>
  <c r="R1250" i="3"/>
  <c r="P1250" i="3"/>
  <c r="BI1249" i="3"/>
  <c r="BH1249" i="3"/>
  <c r="BG1249" i="3"/>
  <c r="BE1249" i="3"/>
  <c r="T1249" i="3"/>
  <c r="R1249" i="3"/>
  <c r="P1249" i="3"/>
  <c r="BI1248" i="3"/>
  <c r="BH1248" i="3"/>
  <c r="BG1248" i="3"/>
  <c r="BE1248" i="3"/>
  <c r="T1248" i="3"/>
  <c r="R1248" i="3"/>
  <c r="P1248" i="3"/>
  <c r="BI1247" i="3"/>
  <c r="BH1247" i="3"/>
  <c r="BG1247" i="3"/>
  <c r="BE1247" i="3"/>
  <c r="T1247" i="3"/>
  <c r="R1247" i="3"/>
  <c r="P1247" i="3"/>
  <c r="BI1246" i="3"/>
  <c r="BH1246" i="3"/>
  <c r="BG1246" i="3"/>
  <c r="BE1246" i="3"/>
  <c r="T1246" i="3"/>
  <c r="R1246" i="3"/>
  <c r="P1246" i="3"/>
  <c r="BI1245" i="3"/>
  <c r="BH1245" i="3"/>
  <c r="BG1245" i="3"/>
  <c r="BE1245" i="3"/>
  <c r="T1245" i="3"/>
  <c r="R1245" i="3"/>
  <c r="P1245" i="3"/>
  <c r="BI1244" i="3"/>
  <c r="BH1244" i="3"/>
  <c r="BG1244" i="3"/>
  <c r="BE1244" i="3"/>
  <c r="T1244" i="3"/>
  <c r="R1244" i="3"/>
  <c r="P1244" i="3"/>
  <c r="BI1243" i="3"/>
  <c r="BH1243" i="3"/>
  <c r="BG1243" i="3"/>
  <c r="BE1243" i="3"/>
  <c r="T1243" i="3"/>
  <c r="R1243" i="3"/>
  <c r="P1243" i="3"/>
  <c r="BI1242" i="3"/>
  <c r="BH1242" i="3"/>
  <c r="BG1242" i="3"/>
  <c r="BE1242" i="3"/>
  <c r="T1242" i="3"/>
  <c r="R1242" i="3"/>
  <c r="P1242" i="3"/>
  <c r="BI1241" i="3"/>
  <c r="BH1241" i="3"/>
  <c r="BG1241" i="3"/>
  <c r="BE1241" i="3"/>
  <c r="T1241" i="3"/>
  <c r="R1241" i="3"/>
  <c r="P1241" i="3"/>
  <c r="BI1240" i="3"/>
  <c r="BH1240" i="3"/>
  <c r="BG1240" i="3"/>
  <c r="BE1240" i="3"/>
  <c r="T1240" i="3"/>
  <c r="R1240" i="3"/>
  <c r="P1240" i="3"/>
  <c r="BI1239" i="3"/>
  <c r="BH1239" i="3"/>
  <c r="BG1239" i="3"/>
  <c r="BE1239" i="3"/>
  <c r="T1239" i="3"/>
  <c r="R1239" i="3"/>
  <c r="P1239" i="3"/>
  <c r="BI1238" i="3"/>
  <c r="BH1238" i="3"/>
  <c r="BG1238" i="3"/>
  <c r="BE1238" i="3"/>
  <c r="T1238" i="3"/>
  <c r="R1238" i="3"/>
  <c r="P1238" i="3"/>
  <c r="BI1237" i="3"/>
  <c r="BH1237" i="3"/>
  <c r="BG1237" i="3"/>
  <c r="BE1237" i="3"/>
  <c r="T1237" i="3"/>
  <c r="R1237" i="3"/>
  <c r="P1237" i="3"/>
  <c r="BI1236" i="3"/>
  <c r="BH1236" i="3"/>
  <c r="BG1236" i="3"/>
  <c r="BE1236" i="3"/>
  <c r="T1236" i="3"/>
  <c r="R1236" i="3"/>
  <c r="P1236" i="3"/>
  <c r="BI1235" i="3"/>
  <c r="BH1235" i="3"/>
  <c r="BG1235" i="3"/>
  <c r="BE1235" i="3"/>
  <c r="T1235" i="3"/>
  <c r="R1235" i="3"/>
  <c r="P1235" i="3"/>
  <c r="BI1234" i="3"/>
  <c r="BH1234" i="3"/>
  <c r="BG1234" i="3"/>
  <c r="BE1234" i="3"/>
  <c r="T1234" i="3"/>
  <c r="R1234" i="3"/>
  <c r="P1234" i="3"/>
  <c r="BI1233" i="3"/>
  <c r="BH1233" i="3"/>
  <c r="BG1233" i="3"/>
  <c r="BE1233" i="3"/>
  <c r="T1233" i="3"/>
  <c r="R1233" i="3"/>
  <c r="P1233" i="3"/>
  <c r="BI1232" i="3"/>
  <c r="BH1232" i="3"/>
  <c r="BG1232" i="3"/>
  <c r="BE1232" i="3"/>
  <c r="T1232" i="3"/>
  <c r="R1232" i="3"/>
  <c r="P1232" i="3"/>
  <c r="BI1231" i="3"/>
  <c r="BH1231" i="3"/>
  <c r="BG1231" i="3"/>
  <c r="BE1231" i="3"/>
  <c r="T1231" i="3"/>
  <c r="R1231" i="3"/>
  <c r="P1231" i="3"/>
  <c r="BI1230" i="3"/>
  <c r="BH1230" i="3"/>
  <c r="BG1230" i="3"/>
  <c r="BE1230" i="3"/>
  <c r="T1230" i="3"/>
  <c r="R1230" i="3"/>
  <c r="P1230" i="3"/>
  <c r="BI1229" i="3"/>
  <c r="BH1229" i="3"/>
  <c r="BG1229" i="3"/>
  <c r="BE1229" i="3"/>
  <c r="T1229" i="3"/>
  <c r="R1229" i="3"/>
  <c r="P1229" i="3"/>
  <c r="BI1228" i="3"/>
  <c r="BH1228" i="3"/>
  <c r="BG1228" i="3"/>
  <c r="BE1228" i="3"/>
  <c r="T1228" i="3"/>
  <c r="R1228" i="3"/>
  <c r="P1228" i="3"/>
  <c r="BI1227" i="3"/>
  <c r="BH1227" i="3"/>
  <c r="BG1227" i="3"/>
  <c r="BE1227" i="3"/>
  <c r="T1227" i="3"/>
  <c r="R1227" i="3"/>
  <c r="P1227" i="3"/>
  <c r="BI1226" i="3"/>
  <c r="BH1226" i="3"/>
  <c r="BG1226" i="3"/>
  <c r="BE1226" i="3"/>
  <c r="T1226" i="3"/>
  <c r="R1226" i="3"/>
  <c r="P1226" i="3"/>
  <c r="BI1225" i="3"/>
  <c r="BH1225" i="3"/>
  <c r="BG1225" i="3"/>
  <c r="BE1225" i="3"/>
  <c r="T1225" i="3"/>
  <c r="R1225" i="3"/>
  <c r="P1225" i="3"/>
  <c r="BI1224" i="3"/>
  <c r="BH1224" i="3"/>
  <c r="BG1224" i="3"/>
  <c r="BE1224" i="3"/>
  <c r="T1224" i="3"/>
  <c r="R1224" i="3"/>
  <c r="P1224" i="3"/>
  <c r="BI1223" i="3"/>
  <c r="BH1223" i="3"/>
  <c r="BG1223" i="3"/>
  <c r="BE1223" i="3"/>
  <c r="T1223" i="3"/>
  <c r="R1223" i="3"/>
  <c r="P1223" i="3"/>
  <c r="BI1222" i="3"/>
  <c r="BH1222" i="3"/>
  <c r="BG1222" i="3"/>
  <c r="BE1222" i="3"/>
  <c r="T1222" i="3"/>
  <c r="R1222" i="3"/>
  <c r="P1222" i="3"/>
  <c r="BI1221" i="3"/>
  <c r="BH1221" i="3"/>
  <c r="BG1221" i="3"/>
  <c r="BE1221" i="3"/>
  <c r="T1221" i="3"/>
  <c r="R1221" i="3"/>
  <c r="P1221" i="3"/>
  <c r="BI1220" i="3"/>
  <c r="BH1220" i="3"/>
  <c r="BG1220" i="3"/>
  <c r="BE1220" i="3"/>
  <c r="T1220" i="3"/>
  <c r="R1220" i="3"/>
  <c r="P1220" i="3"/>
  <c r="BI1219" i="3"/>
  <c r="BH1219" i="3"/>
  <c r="BG1219" i="3"/>
  <c r="BE1219" i="3"/>
  <c r="T1219" i="3"/>
  <c r="R1219" i="3"/>
  <c r="P1219" i="3"/>
  <c r="BI1218" i="3"/>
  <c r="BH1218" i="3"/>
  <c r="BG1218" i="3"/>
  <c r="BE1218" i="3"/>
  <c r="T1218" i="3"/>
  <c r="R1218" i="3"/>
  <c r="P1218" i="3"/>
  <c r="BI1216" i="3"/>
  <c r="BH1216" i="3"/>
  <c r="BG1216" i="3"/>
  <c r="BE1216" i="3"/>
  <c r="T1216" i="3"/>
  <c r="R1216" i="3"/>
  <c r="P1216" i="3"/>
  <c r="BI1215" i="3"/>
  <c r="BH1215" i="3"/>
  <c r="BG1215" i="3"/>
  <c r="BE1215" i="3"/>
  <c r="T1215" i="3"/>
  <c r="R1215" i="3"/>
  <c r="P1215" i="3"/>
  <c r="BI1214" i="3"/>
  <c r="BH1214" i="3"/>
  <c r="BG1214" i="3"/>
  <c r="BE1214" i="3"/>
  <c r="T1214" i="3"/>
  <c r="R1214" i="3"/>
  <c r="P1214" i="3"/>
  <c r="BI1213" i="3"/>
  <c r="BH1213" i="3"/>
  <c r="BG1213" i="3"/>
  <c r="BE1213" i="3"/>
  <c r="T1213" i="3"/>
  <c r="R1213" i="3"/>
  <c r="P1213" i="3"/>
  <c r="BI1212" i="3"/>
  <c r="BH1212" i="3"/>
  <c r="BG1212" i="3"/>
  <c r="BE1212" i="3"/>
  <c r="T1212" i="3"/>
  <c r="R1212" i="3"/>
  <c r="P1212" i="3"/>
  <c r="BI1211" i="3"/>
  <c r="BH1211" i="3"/>
  <c r="BG1211" i="3"/>
  <c r="BE1211" i="3"/>
  <c r="T1211" i="3"/>
  <c r="R1211" i="3"/>
  <c r="P1211" i="3"/>
  <c r="BI1210" i="3"/>
  <c r="BH1210" i="3"/>
  <c r="BG1210" i="3"/>
  <c r="BE1210" i="3"/>
  <c r="T1210" i="3"/>
  <c r="R1210" i="3"/>
  <c r="P1210" i="3"/>
  <c r="BI1209" i="3"/>
  <c r="BH1209" i="3"/>
  <c r="BG1209" i="3"/>
  <c r="BE1209" i="3"/>
  <c r="T1209" i="3"/>
  <c r="R1209" i="3"/>
  <c r="P1209" i="3"/>
  <c r="BI1208" i="3"/>
  <c r="BH1208" i="3"/>
  <c r="BG1208" i="3"/>
  <c r="BE1208" i="3"/>
  <c r="T1208" i="3"/>
  <c r="R1208" i="3"/>
  <c r="P1208" i="3"/>
  <c r="BI1207" i="3"/>
  <c r="BH1207" i="3"/>
  <c r="BG1207" i="3"/>
  <c r="BE1207" i="3"/>
  <c r="T1207" i="3"/>
  <c r="R1207" i="3"/>
  <c r="P1207" i="3"/>
  <c r="BI1206" i="3"/>
  <c r="BH1206" i="3"/>
  <c r="BG1206" i="3"/>
  <c r="BE1206" i="3"/>
  <c r="T1206" i="3"/>
  <c r="R1206" i="3"/>
  <c r="P1206" i="3"/>
  <c r="BI1205" i="3"/>
  <c r="BH1205" i="3"/>
  <c r="BG1205" i="3"/>
  <c r="BE1205" i="3"/>
  <c r="T1205" i="3"/>
  <c r="R1205" i="3"/>
  <c r="P1205" i="3"/>
  <c r="BI1204" i="3"/>
  <c r="BH1204" i="3"/>
  <c r="BG1204" i="3"/>
  <c r="BE1204" i="3"/>
  <c r="T1204" i="3"/>
  <c r="R1204" i="3"/>
  <c r="P1204" i="3"/>
  <c r="BI1203" i="3"/>
  <c r="BH1203" i="3"/>
  <c r="BG1203" i="3"/>
  <c r="BE1203" i="3"/>
  <c r="T1203" i="3"/>
  <c r="R1203" i="3"/>
  <c r="P1203" i="3"/>
  <c r="BI1202" i="3"/>
  <c r="BH1202" i="3"/>
  <c r="BG1202" i="3"/>
  <c r="BE1202" i="3"/>
  <c r="T1202" i="3"/>
  <c r="R1202" i="3"/>
  <c r="P1202" i="3"/>
  <c r="BI1201" i="3"/>
  <c r="BH1201" i="3"/>
  <c r="BG1201" i="3"/>
  <c r="BE1201" i="3"/>
  <c r="T1201" i="3"/>
  <c r="R1201" i="3"/>
  <c r="P1201" i="3"/>
  <c r="BI1200" i="3"/>
  <c r="BH1200" i="3"/>
  <c r="BG1200" i="3"/>
  <c r="BE1200" i="3"/>
  <c r="T1200" i="3"/>
  <c r="R1200" i="3"/>
  <c r="P1200" i="3"/>
  <c r="BI1199" i="3"/>
  <c r="BH1199" i="3"/>
  <c r="BG1199" i="3"/>
  <c r="BE1199" i="3"/>
  <c r="T1199" i="3"/>
  <c r="R1199" i="3"/>
  <c r="P1199" i="3"/>
  <c r="BI1198" i="3"/>
  <c r="BH1198" i="3"/>
  <c r="BG1198" i="3"/>
  <c r="BE1198" i="3"/>
  <c r="T1198" i="3"/>
  <c r="R1198" i="3"/>
  <c r="P1198" i="3"/>
  <c r="BI1197" i="3"/>
  <c r="BH1197" i="3"/>
  <c r="BG1197" i="3"/>
  <c r="BE1197" i="3"/>
  <c r="T1197" i="3"/>
  <c r="R1197" i="3"/>
  <c r="P1197" i="3"/>
  <c r="BI1196" i="3"/>
  <c r="BH1196" i="3"/>
  <c r="BG1196" i="3"/>
  <c r="BE1196" i="3"/>
  <c r="T1196" i="3"/>
  <c r="R1196" i="3"/>
  <c r="P1196" i="3"/>
  <c r="BI1195" i="3"/>
  <c r="BH1195" i="3"/>
  <c r="BG1195" i="3"/>
  <c r="BE1195" i="3"/>
  <c r="T1195" i="3"/>
  <c r="R1195" i="3"/>
  <c r="P1195" i="3"/>
  <c r="BI1194" i="3"/>
  <c r="BH1194" i="3"/>
  <c r="BG1194" i="3"/>
  <c r="BE1194" i="3"/>
  <c r="T1194" i="3"/>
  <c r="R1194" i="3"/>
  <c r="P1194" i="3"/>
  <c r="BI1193" i="3"/>
  <c r="BH1193" i="3"/>
  <c r="BG1193" i="3"/>
  <c r="BE1193" i="3"/>
  <c r="T1193" i="3"/>
  <c r="R1193" i="3"/>
  <c r="P1193" i="3"/>
  <c r="BI1192" i="3"/>
  <c r="BH1192" i="3"/>
  <c r="BG1192" i="3"/>
  <c r="BE1192" i="3"/>
  <c r="T1192" i="3"/>
  <c r="R1192" i="3"/>
  <c r="P1192" i="3"/>
  <c r="BI1191" i="3"/>
  <c r="BH1191" i="3"/>
  <c r="BG1191" i="3"/>
  <c r="BE1191" i="3"/>
  <c r="T1191" i="3"/>
  <c r="R1191" i="3"/>
  <c r="P1191" i="3"/>
  <c r="BI1190" i="3"/>
  <c r="BH1190" i="3"/>
  <c r="BG1190" i="3"/>
  <c r="BE1190" i="3"/>
  <c r="T1190" i="3"/>
  <c r="R1190" i="3"/>
  <c r="P1190" i="3"/>
  <c r="BI1189" i="3"/>
  <c r="BH1189" i="3"/>
  <c r="BG1189" i="3"/>
  <c r="BE1189" i="3"/>
  <c r="T1189" i="3"/>
  <c r="R1189" i="3"/>
  <c r="P1189" i="3"/>
  <c r="BI1188" i="3"/>
  <c r="BH1188" i="3"/>
  <c r="BG1188" i="3"/>
  <c r="BE1188" i="3"/>
  <c r="T1188" i="3"/>
  <c r="R1188" i="3"/>
  <c r="P1188" i="3"/>
  <c r="BI1187" i="3"/>
  <c r="BH1187" i="3"/>
  <c r="BG1187" i="3"/>
  <c r="BE1187" i="3"/>
  <c r="T1187" i="3"/>
  <c r="R1187" i="3"/>
  <c r="P1187" i="3"/>
  <c r="BI1186" i="3"/>
  <c r="BH1186" i="3"/>
  <c r="BG1186" i="3"/>
  <c r="BE1186" i="3"/>
  <c r="T1186" i="3"/>
  <c r="R1186" i="3"/>
  <c r="P1186" i="3"/>
  <c r="BI1185" i="3"/>
  <c r="BH1185" i="3"/>
  <c r="BG1185" i="3"/>
  <c r="BE1185" i="3"/>
  <c r="T1185" i="3"/>
  <c r="R1185" i="3"/>
  <c r="P1185" i="3"/>
  <c r="BI1184" i="3"/>
  <c r="BH1184" i="3"/>
  <c r="BG1184" i="3"/>
  <c r="BE1184" i="3"/>
  <c r="T1184" i="3"/>
  <c r="R1184" i="3"/>
  <c r="P1184" i="3"/>
  <c r="BI1183" i="3"/>
  <c r="BH1183" i="3"/>
  <c r="BG1183" i="3"/>
  <c r="BE1183" i="3"/>
  <c r="T1183" i="3"/>
  <c r="R1183" i="3"/>
  <c r="P1183" i="3"/>
  <c r="BI1182" i="3"/>
  <c r="BH1182" i="3"/>
  <c r="BG1182" i="3"/>
  <c r="BE1182" i="3"/>
  <c r="T1182" i="3"/>
  <c r="R1182" i="3"/>
  <c r="P1182" i="3"/>
  <c r="BI1181" i="3"/>
  <c r="BH1181" i="3"/>
  <c r="BG1181" i="3"/>
  <c r="BE1181" i="3"/>
  <c r="T1181" i="3"/>
  <c r="R1181" i="3"/>
  <c r="P1181" i="3"/>
  <c r="BI1180" i="3"/>
  <c r="BH1180" i="3"/>
  <c r="BG1180" i="3"/>
  <c r="BE1180" i="3"/>
  <c r="T1180" i="3"/>
  <c r="R1180" i="3"/>
  <c r="P1180" i="3"/>
  <c r="BI1179" i="3"/>
  <c r="BH1179" i="3"/>
  <c r="BG1179" i="3"/>
  <c r="BE1179" i="3"/>
  <c r="T1179" i="3"/>
  <c r="R1179" i="3"/>
  <c r="P1179" i="3"/>
  <c r="BI1178" i="3"/>
  <c r="BH1178" i="3"/>
  <c r="BG1178" i="3"/>
  <c r="BE1178" i="3"/>
  <c r="T1178" i="3"/>
  <c r="R1178" i="3"/>
  <c r="P1178" i="3"/>
  <c r="BI1176" i="3"/>
  <c r="BH1176" i="3"/>
  <c r="BG1176" i="3"/>
  <c r="BE1176" i="3"/>
  <c r="T1176" i="3"/>
  <c r="R1176" i="3"/>
  <c r="P1176" i="3"/>
  <c r="BI1175" i="3"/>
  <c r="BH1175" i="3"/>
  <c r="BG1175" i="3"/>
  <c r="BE1175" i="3"/>
  <c r="T1175" i="3"/>
  <c r="R1175" i="3"/>
  <c r="P1175" i="3"/>
  <c r="BI1174" i="3"/>
  <c r="BH1174" i="3"/>
  <c r="BG1174" i="3"/>
  <c r="BE1174" i="3"/>
  <c r="T1174" i="3"/>
  <c r="R1174" i="3"/>
  <c r="P1174" i="3"/>
  <c r="BI1173" i="3"/>
  <c r="BH1173" i="3"/>
  <c r="BG1173" i="3"/>
  <c r="BE1173" i="3"/>
  <c r="T1173" i="3"/>
  <c r="R1173" i="3"/>
  <c r="P1173" i="3"/>
  <c r="BI1172" i="3"/>
  <c r="BH1172" i="3"/>
  <c r="BG1172" i="3"/>
  <c r="BE1172" i="3"/>
  <c r="T1172" i="3"/>
  <c r="R1172" i="3"/>
  <c r="P1172" i="3"/>
  <c r="BI1171" i="3"/>
  <c r="BH1171" i="3"/>
  <c r="BG1171" i="3"/>
  <c r="BE1171" i="3"/>
  <c r="T1171" i="3"/>
  <c r="R1171" i="3"/>
  <c r="P1171" i="3"/>
  <c r="BI1170" i="3"/>
  <c r="BH1170" i="3"/>
  <c r="BG1170" i="3"/>
  <c r="BE1170" i="3"/>
  <c r="T1170" i="3"/>
  <c r="R1170" i="3"/>
  <c r="P1170" i="3"/>
  <c r="BI1169" i="3"/>
  <c r="BH1169" i="3"/>
  <c r="BG1169" i="3"/>
  <c r="BE1169" i="3"/>
  <c r="T1169" i="3"/>
  <c r="R1169" i="3"/>
  <c r="P1169" i="3"/>
  <c r="BI1168" i="3"/>
  <c r="BH1168" i="3"/>
  <c r="BG1168" i="3"/>
  <c r="BE1168" i="3"/>
  <c r="T1168" i="3"/>
  <c r="R1168" i="3"/>
  <c r="P1168" i="3"/>
  <c r="BI1167" i="3"/>
  <c r="BH1167" i="3"/>
  <c r="BG1167" i="3"/>
  <c r="BE1167" i="3"/>
  <c r="T1167" i="3"/>
  <c r="R1167" i="3"/>
  <c r="P1167" i="3"/>
  <c r="BI1166" i="3"/>
  <c r="BH1166" i="3"/>
  <c r="BG1166" i="3"/>
  <c r="BE1166" i="3"/>
  <c r="T1166" i="3"/>
  <c r="R1166" i="3"/>
  <c r="P1166" i="3"/>
  <c r="BI1165" i="3"/>
  <c r="BH1165" i="3"/>
  <c r="BG1165" i="3"/>
  <c r="BE1165" i="3"/>
  <c r="T1165" i="3"/>
  <c r="R1165" i="3"/>
  <c r="P1165" i="3"/>
  <c r="BI1164" i="3"/>
  <c r="BH1164" i="3"/>
  <c r="BG1164" i="3"/>
  <c r="BE1164" i="3"/>
  <c r="T1164" i="3"/>
  <c r="R1164" i="3"/>
  <c r="P1164" i="3"/>
  <c r="BI1163" i="3"/>
  <c r="BH1163" i="3"/>
  <c r="BG1163" i="3"/>
  <c r="BE1163" i="3"/>
  <c r="T1163" i="3"/>
  <c r="R1163" i="3"/>
  <c r="P1163" i="3"/>
  <c r="BI1162" i="3"/>
  <c r="BH1162" i="3"/>
  <c r="BG1162" i="3"/>
  <c r="BE1162" i="3"/>
  <c r="T1162" i="3"/>
  <c r="R1162" i="3"/>
  <c r="P1162" i="3"/>
  <c r="BI1161" i="3"/>
  <c r="BH1161" i="3"/>
  <c r="BG1161" i="3"/>
  <c r="BE1161" i="3"/>
  <c r="T1161" i="3"/>
  <c r="R1161" i="3"/>
  <c r="P1161" i="3"/>
  <c r="BI1160" i="3"/>
  <c r="BH1160" i="3"/>
  <c r="BG1160" i="3"/>
  <c r="BE1160" i="3"/>
  <c r="T1160" i="3"/>
  <c r="R1160" i="3"/>
  <c r="P1160" i="3"/>
  <c r="BI1159" i="3"/>
  <c r="BH1159" i="3"/>
  <c r="BG1159" i="3"/>
  <c r="BE1159" i="3"/>
  <c r="T1159" i="3"/>
  <c r="R1159" i="3"/>
  <c r="P1159" i="3"/>
  <c r="BI1158" i="3"/>
  <c r="BH1158" i="3"/>
  <c r="BG1158" i="3"/>
  <c r="BE1158" i="3"/>
  <c r="T1158" i="3"/>
  <c r="R1158" i="3"/>
  <c r="P1158" i="3"/>
  <c r="BI1157" i="3"/>
  <c r="BH1157" i="3"/>
  <c r="BG1157" i="3"/>
  <c r="BE1157" i="3"/>
  <c r="T1157" i="3"/>
  <c r="R1157" i="3"/>
  <c r="P1157" i="3"/>
  <c r="BI1156" i="3"/>
  <c r="BH1156" i="3"/>
  <c r="BG1156" i="3"/>
  <c r="BE1156" i="3"/>
  <c r="T1156" i="3"/>
  <c r="R1156" i="3"/>
  <c r="P1156" i="3"/>
  <c r="BI1155" i="3"/>
  <c r="BH1155" i="3"/>
  <c r="BG1155" i="3"/>
  <c r="BE1155" i="3"/>
  <c r="T1155" i="3"/>
  <c r="R1155" i="3"/>
  <c r="P1155" i="3"/>
  <c r="BI1154" i="3"/>
  <c r="BH1154" i="3"/>
  <c r="BG1154" i="3"/>
  <c r="BE1154" i="3"/>
  <c r="T1154" i="3"/>
  <c r="R1154" i="3"/>
  <c r="P1154" i="3"/>
  <c r="BI1153" i="3"/>
  <c r="BH1153" i="3"/>
  <c r="BG1153" i="3"/>
  <c r="BE1153" i="3"/>
  <c r="T1153" i="3"/>
  <c r="R1153" i="3"/>
  <c r="P1153" i="3"/>
  <c r="BI1152" i="3"/>
  <c r="BH1152" i="3"/>
  <c r="BG1152" i="3"/>
  <c r="BE1152" i="3"/>
  <c r="T1152" i="3"/>
  <c r="R1152" i="3"/>
  <c r="P1152" i="3"/>
  <c r="BI1151" i="3"/>
  <c r="BH1151" i="3"/>
  <c r="BG1151" i="3"/>
  <c r="BE1151" i="3"/>
  <c r="T1151" i="3"/>
  <c r="R1151" i="3"/>
  <c r="P1151" i="3"/>
  <c r="BI1150" i="3"/>
  <c r="BH1150" i="3"/>
  <c r="BG1150" i="3"/>
  <c r="BE1150" i="3"/>
  <c r="T1150" i="3"/>
  <c r="R1150" i="3"/>
  <c r="P1150" i="3"/>
  <c r="BI1149" i="3"/>
  <c r="BH1149" i="3"/>
  <c r="BG1149" i="3"/>
  <c r="BE1149" i="3"/>
  <c r="T1149" i="3"/>
  <c r="R1149" i="3"/>
  <c r="P1149" i="3"/>
  <c r="BI1148" i="3"/>
  <c r="BH1148" i="3"/>
  <c r="BG1148" i="3"/>
  <c r="BE1148" i="3"/>
  <c r="T1148" i="3"/>
  <c r="R1148" i="3"/>
  <c r="P1148" i="3"/>
  <c r="BI1147" i="3"/>
  <c r="BH1147" i="3"/>
  <c r="BG1147" i="3"/>
  <c r="BE1147" i="3"/>
  <c r="T1147" i="3"/>
  <c r="R1147" i="3"/>
  <c r="P1147" i="3"/>
  <c r="BI1146" i="3"/>
  <c r="BH1146" i="3"/>
  <c r="BG1146" i="3"/>
  <c r="BE1146" i="3"/>
  <c r="T1146" i="3"/>
  <c r="R1146" i="3"/>
  <c r="P1146" i="3"/>
  <c r="BI1145" i="3"/>
  <c r="BH1145" i="3"/>
  <c r="BG1145" i="3"/>
  <c r="BE1145" i="3"/>
  <c r="T1145" i="3"/>
  <c r="R1145" i="3"/>
  <c r="P1145" i="3"/>
  <c r="BI1144" i="3"/>
  <c r="BH1144" i="3"/>
  <c r="BG1144" i="3"/>
  <c r="BE1144" i="3"/>
  <c r="T1144" i="3"/>
  <c r="R1144" i="3"/>
  <c r="P1144" i="3"/>
  <c r="BI1143" i="3"/>
  <c r="BH1143" i="3"/>
  <c r="BG1143" i="3"/>
  <c r="BE1143" i="3"/>
  <c r="T1143" i="3"/>
  <c r="R1143" i="3"/>
  <c r="P1143" i="3"/>
  <c r="BI1142" i="3"/>
  <c r="BH1142" i="3"/>
  <c r="BG1142" i="3"/>
  <c r="BE1142" i="3"/>
  <c r="T1142" i="3"/>
  <c r="R1142" i="3"/>
  <c r="P1142" i="3"/>
  <c r="BI1141" i="3"/>
  <c r="BH1141" i="3"/>
  <c r="BG1141" i="3"/>
  <c r="BE1141" i="3"/>
  <c r="T1141" i="3"/>
  <c r="R1141" i="3"/>
  <c r="P1141" i="3"/>
  <c r="BI1140" i="3"/>
  <c r="BH1140" i="3"/>
  <c r="BG1140" i="3"/>
  <c r="BE1140" i="3"/>
  <c r="T1140" i="3"/>
  <c r="R1140" i="3"/>
  <c r="P1140" i="3"/>
  <c r="BI1139" i="3"/>
  <c r="BH1139" i="3"/>
  <c r="BG1139" i="3"/>
  <c r="BE1139" i="3"/>
  <c r="T1139" i="3"/>
  <c r="R1139" i="3"/>
  <c r="P1139" i="3"/>
  <c r="BI1138" i="3"/>
  <c r="BH1138" i="3"/>
  <c r="BG1138" i="3"/>
  <c r="BE1138" i="3"/>
  <c r="T1138" i="3"/>
  <c r="R1138" i="3"/>
  <c r="P1138" i="3"/>
  <c r="BI1137" i="3"/>
  <c r="BH1137" i="3"/>
  <c r="BG1137" i="3"/>
  <c r="BE1137" i="3"/>
  <c r="T1137" i="3"/>
  <c r="R1137" i="3"/>
  <c r="P1137" i="3"/>
  <c r="BI1136" i="3"/>
  <c r="BH1136" i="3"/>
  <c r="BG1136" i="3"/>
  <c r="BE1136" i="3"/>
  <c r="T1136" i="3"/>
  <c r="R1136" i="3"/>
  <c r="P1136" i="3"/>
  <c r="BI1135" i="3"/>
  <c r="BH1135" i="3"/>
  <c r="BG1135" i="3"/>
  <c r="BE1135" i="3"/>
  <c r="T1135" i="3"/>
  <c r="R1135" i="3"/>
  <c r="P1135" i="3"/>
  <c r="BI1134" i="3"/>
  <c r="BH1134" i="3"/>
  <c r="BG1134" i="3"/>
  <c r="BE1134" i="3"/>
  <c r="T1134" i="3"/>
  <c r="R1134" i="3"/>
  <c r="P1134" i="3"/>
  <c r="BI1133" i="3"/>
  <c r="BH1133" i="3"/>
  <c r="BG1133" i="3"/>
  <c r="BE1133" i="3"/>
  <c r="T1133" i="3"/>
  <c r="R1133" i="3"/>
  <c r="P1133" i="3"/>
  <c r="BI1132" i="3"/>
  <c r="BH1132" i="3"/>
  <c r="BG1132" i="3"/>
  <c r="BE1132" i="3"/>
  <c r="T1132" i="3"/>
  <c r="R1132" i="3"/>
  <c r="P1132" i="3"/>
  <c r="BI1131" i="3"/>
  <c r="BH1131" i="3"/>
  <c r="BG1131" i="3"/>
  <c r="BE1131" i="3"/>
  <c r="T1131" i="3"/>
  <c r="R1131" i="3"/>
  <c r="P1131" i="3"/>
  <c r="BI1130" i="3"/>
  <c r="BH1130" i="3"/>
  <c r="BG1130" i="3"/>
  <c r="BE1130" i="3"/>
  <c r="T1130" i="3"/>
  <c r="R1130" i="3"/>
  <c r="P1130" i="3"/>
  <c r="BI1129" i="3"/>
  <c r="BH1129" i="3"/>
  <c r="BG1129" i="3"/>
  <c r="BE1129" i="3"/>
  <c r="T1129" i="3"/>
  <c r="R1129" i="3"/>
  <c r="P1129" i="3"/>
  <c r="BI1128" i="3"/>
  <c r="BH1128" i="3"/>
  <c r="BG1128" i="3"/>
  <c r="BE1128" i="3"/>
  <c r="T1128" i="3"/>
  <c r="R1128" i="3"/>
  <c r="P1128" i="3"/>
  <c r="BI1127" i="3"/>
  <c r="BH1127" i="3"/>
  <c r="BG1127" i="3"/>
  <c r="BE1127" i="3"/>
  <c r="T1127" i="3"/>
  <c r="R1127" i="3"/>
  <c r="P1127" i="3"/>
  <c r="BI1126" i="3"/>
  <c r="BH1126" i="3"/>
  <c r="BG1126" i="3"/>
  <c r="BE1126" i="3"/>
  <c r="T1126" i="3"/>
  <c r="R1126" i="3"/>
  <c r="P1126" i="3"/>
  <c r="BI1125" i="3"/>
  <c r="BH1125" i="3"/>
  <c r="BG1125" i="3"/>
  <c r="BE1125" i="3"/>
  <c r="T1125" i="3"/>
  <c r="R1125" i="3"/>
  <c r="P1125" i="3"/>
  <c r="BI1124" i="3"/>
  <c r="BH1124" i="3"/>
  <c r="BG1124" i="3"/>
  <c r="BE1124" i="3"/>
  <c r="T1124" i="3"/>
  <c r="R1124" i="3"/>
  <c r="P1124" i="3"/>
  <c r="BI1123" i="3"/>
  <c r="BH1123" i="3"/>
  <c r="BG1123" i="3"/>
  <c r="BE1123" i="3"/>
  <c r="T1123" i="3"/>
  <c r="R1123" i="3"/>
  <c r="P1123" i="3"/>
  <c r="BI1122" i="3"/>
  <c r="BH1122" i="3"/>
  <c r="BG1122" i="3"/>
  <c r="BE1122" i="3"/>
  <c r="T1122" i="3"/>
  <c r="R1122" i="3"/>
  <c r="P1122" i="3"/>
  <c r="BI1121" i="3"/>
  <c r="BH1121" i="3"/>
  <c r="BG1121" i="3"/>
  <c r="BE1121" i="3"/>
  <c r="T1121" i="3"/>
  <c r="R1121" i="3"/>
  <c r="P1121" i="3"/>
  <c r="BI1120" i="3"/>
  <c r="BH1120" i="3"/>
  <c r="BG1120" i="3"/>
  <c r="BE1120" i="3"/>
  <c r="T1120" i="3"/>
  <c r="R1120" i="3"/>
  <c r="P1120" i="3"/>
  <c r="BI1119" i="3"/>
  <c r="BH1119" i="3"/>
  <c r="BG1119" i="3"/>
  <c r="BE1119" i="3"/>
  <c r="T1119" i="3"/>
  <c r="R1119" i="3"/>
  <c r="P1119" i="3"/>
  <c r="BI1118" i="3"/>
  <c r="BH1118" i="3"/>
  <c r="BG1118" i="3"/>
  <c r="BE1118" i="3"/>
  <c r="T1118" i="3"/>
  <c r="R1118" i="3"/>
  <c r="P1118" i="3"/>
  <c r="BI1117" i="3"/>
  <c r="BH1117" i="3"/>
  <c r="BG1117" i="3"/>
  <c r="BE1117" i="3"/>
  <c r="T1117" i="3"/>
  <c r="R1117" i="3"/>
  <c r="P1117" i="3"/>
  <c r="BI1116" i="3"/>
  <c r="BH1116" i="3"/>
  <c r="BG1116" i="3"/>
  <c r="BE1116" i="3"/>
  <c r="T1116" i="3"/>
  <c r="R1116" i="3"/>
  <c r="P1116" i="3"/>
  <c r="BI1115" i="3"/>
  <c r="BH1115" i="3"/>
  <c r="BG1115" i="3"/>
  <c r="BE1115" i="3"/>
  <c r="T1115" i="3"/>
  <c r="R1115" i="3"/>
  <c r="P1115" i="3"/>
  <c r="BI1114" i="3"/>
  <c r="BH1114" i="3"/>
  <c r="BG1114" i="3"/>
  <c r="BE1114" i="3"/>
  <c r="T1114" i="3"/>
  <c r="R1114" i="3"/>
  <c r="P1114" i="3"/>
  <c r="BI1113" i="3"/>
  <c r="BH1113" i="3"/>
  <c r="BG1113" i="3"/>
  <c r="BE1113" i="3"/>
  <c r="T1113" i="3"/>
  <c r="R1113" i="3"/>
  <c r="P1113" i="3"/>
  <c r="BI1112" i="3"/>
  <c r="BH1112" i="3"/>
  <c r="BG1112" i="3"/>
  <c r="BE1112" i="3"/>
  <c r="T1112" i="3"/>
  <c r="R1112" i="3"/>
  <c r="P1112" i="3"/>
  <c r="BI1111" i="3"/>
  <c r="BH1111" i="3"/>
  <c r="BG1111" i="3"/>
  <c r="BE1111" i="3"/>
  <c r="T1111" i="3"/>
  <c r="R1111" i="3"/>
  <c r="P1111" i="3"/>
  <c r="BI1110" i="3"/>
  <c r="BH1110" i="3"/>
  <c r="BG1110" i="3"/>
  <c r="BE1110" i="3"/>
  <c r="T1110" i="3"/>
  <c r="R1110" i="3"/>
  <c r="P1110" i="3"/>
  <c r="BI1109" i="3"/>
  <c r="BH1109" i="3"/>
  <c r="BG1109" i="3"/>
  <c r="BE1109" i="3"/>
  <c r="T1109" i="3"/>
  <c r="R1109" i="3"/>
  <c r="P1109" i="3"/>
  <c r="BI1108" i="3"/>
  <c r="BH1108" i="3"/>
  <c r="BG1108" i="3"/>
  <c r="BE1108" i="3"/>
  <c r="T1108" i="3"/>
  <c r="R1108" i="3"/>
  <c r="P1108" i="3"/>
  <c r="BI1107" i="3"/>
  <c r="BH1107" i="3"/>
  <c r="BG1107" i="3"/>
  <c r="BE1107" i="3"/>
  <c r="T1107" i="3"/>
  <c r="R1107" i="3"/>
  <c r="P1107" i="3"/>
  <c r="BI1106" i="3"/>
  <c r="BH1106" i="3"/>
  <c r="BG1106" i="3"/>
  <c r="BE1106" i="3"/>
  <c r="T1106" i="3"/>
  <c r="R1106" i="3"/>
  <c r="P1106" i="3"/>
  <c r="BI1105" i="3"/>
  <c r="BH1105" i="3"/>
  <c r="BG1105" i="3"/>
  <c r="BE1105" i="3"/>
  <c r="T1105" i="3"/>
  <c r="R1105" i="3"/>
  <c r="P1105" i="3"/>
  <c r="BI1104" i="3"/>
  <c r="BH1104" i="3"/>
  <c r="BG1104" i="3"/>
  <c r="BE1104" i="3"/>
  <c r="T1104" i="3"/>
  <c r="R1104" i="3"/>
  <c r="P1104" i="3"/>
  <c r="BI1103" i="3"/>
  <c r="BH1103" i="3"/>
  <c r="BG1103" i="3"/>
  <c r="BE1103" i="3"/>
  <c r="T1103" i="3"/>
  <c r="R1103" i="3"/>
  <c r="P1103" i="3"/>
  <c r="BI1102" i="3"/>
  <c r="BH1102" i="3"/>
  <c r="BG1102" i="3"/>
  <c r="BE1102" i="3"/>
  <c r="T1102" i="3"/>
  <c r="R1102" i="3"/>
  <c r="P1102" i="3"/>
  <c r="BI1101" i="3"/>
  <c r="BH1101" i="3"/>
  <c r="BG1101" i="3"/>
  <c r="BE1101" i="3"/>
  <c r="T1101" i="3"/>
  <c r="R1101" i="3"/>
  <c r="P1101" i="3"/>
  <c r="BI1100" i="3"/>
  <c r="BH1100" i="3"/>
  <c r="BG1100" i="3"/>
  <c r="BE1100" i="3"/>
  <c r="T1100" i="3"/>
  <c r="R1100" i="3"/>
  <c r="P1100" i="3"/>
  <c r="BI1099" i="3"/>
  <c r="BH1099" i="3"/>
  <c r="BG1099" i="3"/>
  <c r="BE1099" i="3"/>
  <c r="T1099" i="3"/>
  <c r="R1099" i="3"/>
  <c r="P1099" i="3"/>
  <c r="BI1098" i="3"/>
  <c r="BH1098" i="3"/>
  <c r="BG1098" i="3"/>
  <c r="BE1098" i="3"/>
  <c r="T1098" i="3"/>
  <c r="R1098" i="3"/>
  <c r="P1098" i="3"/>
  <c r="BI1097" i="3"/>
  <c r="BH1097" i="3"/>
  <c r="BG1097" i="3"/>
  <c r="BE1097" i="3"/>
  <c r="T1097" i="3"/>
  <c r="R1097" i="3"/>
  <c r="P1097" i="3"/>
  <c r="BI1096" i="3"/>
  <c r="BH1096" i="3"/>
  <c r="BG1096" i="3"/>
  <c r="BE1096" i="3"/>
  <c r="T1096" i="3"/>
  <c r="R1096" i="3"/>
  <c r="P1096" i="3"/>
  <c r="BI1095" i="3"/>
  <c r="BH1095" i="3"/>
  <c r="BG1095" i="3"/>
  <c r="BE1095" i="3"/>
  <c r="T1095" i="3"/>
  <c r="R1095" i="3"/>
  <c r="P1095" i="3"/>
  <c r="BI1094" i="3"/>
  <c r="BH1094" i="3"/>
  <c r="BG1094" i="3"/>
  <c r="BE1094" i="3"/>
  <c r="T1094" i="3"/>
  <c r="R1094" i="3"/>
  <c r="P1094" i="3"/>
  <c r="BI1093" i="3"/>
  <c r="BH1093" i="3"/>
  <c r="BG1093" i="3"/>
  <c r="BE1093" i="3"/>
  <c r="T1093" i="3"/>
  <c r="R1093" i="3"/>
  <c r="P1093" i="3"/>
  <c r="BI1092" i="3"/>
  <c r="BH1092" i="3"/>
  <c r="BG1092" i="3"/>
  <c r="BE1092" i="3"/>
  <c r="T1092" i="3"/>
  <c r="R1092" i="3"/>
  <c r="P1092" i="3"/>
  <c r="BI1091" i="3"/>
  <c r="BH1091" i="3"/>
  <c r="BG1091" i="3"/>
  <c r="BE1091" i="3"/>
  <c r="T1091" i="3"/>
  <c r="R1091" i="3"/>
  <c r="P1091" i="3"/>
  <c r="BI1090" i="3"/>
  <c r="BH1090" i="3"/>
  <c r="BG1090" i="3"/>
  <c r="BE1090" i="3"/>
  <c r="T1090" i="3"/>
  <c r="R1090" i="3"/>
  <c r="P1090" i="3"/>
  <c r="BI1089" i="3"/>
  <c r="BH1089" i="3"/>
  <c r="BG1089" i="3"/>
  <c r="BE1089" i="3"/>
  <c r="T1089" i="3"/>
  <c r="R1089" i="3"/>
  <c r="P1089" i="3"/>
  <c r="BI1088" i="3"/>
  <c r="BH1088" i="3"/>
  <c r="BG1088" i="3"/>
  <c r="BE1088" i="3"/>
  <c r="T1088" i="3"/>
  <c r="R1088" i="3"/>
  <c r="P1088" i="3"/>
  <c r="BI1087" i="3"/>
  <c r="BH1087" i="3"/>
  <c r="BG1087" i="3"/>
  <c r="BE1087" i="3"/>
  <c r="T1087" i="3"/>
  <c r="R1087" i="3"/>
  <c r="P1087" i="3"/>
  <c r="BI1086" i="3"/>
  <c r="BH1086" i="3"/>
  <c r="BG1086" i="3"/>
  <c r="BE1086" i="3"/>
  <c r="T1086" i="3"/>
  <c r="R1086" i="3"/>
  <c r="P1086" i="3"/>
  <c r="BI1085" i="3"/>
  <c r="BH1085" i="3"/>
  <c r="BG1085" i="3"/>
  <c r="BE1085" i="3"/>
  <c r="T1085" i="3"/>
  <c r="R1085" i="3"/>
  <c r="P1085" i="3"/>
  <c r="BI1084" i="3"/>
  <c r="BH1084" i="3"/>
  <c r="BG1084" i="3"/>
  <c r="BE1084" i="3"/>
  <c r="T1084" i="3"/>
  <c r="R1084" i="3"/>
  <c r="P1084" i="3"/>
  <c r="BI1083" i="3"/>
  <c r="BH1083" i="3"/>
  <c r="BG1083" i="3"/>
  <c r="BE1083" i="3"/>
  <c r="T1083" i="3"/>
  <c r="R1083" i="3"/>
  <c r="P1083" i="3"/>
  <c r="BI1082" i="3"/>
  <c r="BH1082" i="3"/>
  <c r="BG1082" i="3"/>
  <c r="BE1082" i="3"/>
  <c r="T1082" i="3"/>
  <c r="R1082" i="3"/>
  <c r="P1082" i="3"/>
  <c r="BI1081" i="3"/>
  <c r="BH1081" i="3"/>
  <c r="BG1081" i="3"/>
  <c r="BE1081" i="3"/>
  <c r="T1081" i="3"/>
  <c r="R1081" i="3"/>
  <c r="P1081" i="3"/>
  <c r="BI1080" i="3"/>
  <c r="BH1080" i="3"/>
  <c r="BG1080" i="3"/>
  <c r="BE1080" i="3"/>
  <c r="T1080" i="3"/>
  <c r="R1080" i="3"/>
  <c r="P1080" i="3"/>
  <c r="BI1079" i="3"/>
  <c r="BH1079" i="3"/>
  <c r="BG1079" i="3"/>
  <c r="BE1079" i="3"/>
  <c r="T1079" i="3"/>
  <c r="R1079" i="3"/>
  <c r="P1079" i="3"/>
  <c r="BI1078" i="3"/>
  <c r="BH1078" i="3"/>
  <c r="BG1078" i="3"/>
  <c r="BE1078" i="3"/>
  <c r="T1078" i="3"/>
  <c r="R1078" i="3"/>
  <c r="P1078" i="3"/>
  <c r="BI1077" i="3"/>
  <c r="BH1077" i="3"/>
  <c r="BG1077" i="3"/>
  <c r="BE1077" i="3"/>
  <c r="T1077" i="3"/>
  <c r="R1077" i="3"/>
  <c r="P1077" i="3"/>
  <c r="BI1076" i="3"/>
  <c r="BH1076" i="3"/>
  <c r="BG1076" i="3"/>
  <c r="BE1076" i="3"/>
  <c r="T1076" i="3"/>
  <c r="R1076" i="3"/>
  <c r="P1076" i="3"/>
  <c r="BI1075" i="3"/>
  <c r="BH1075" i="3"/>
  <c r="BG1075" i="3"/>
  <c r="BE1075" i="3"/>
  <c r="T1075" i="3"/>
  <c r="R1075" i="3"/>
  <c r="P1075" i="3"/>
  <c r="BI1074" i="3"/>
  <c r="BH1074" i="3"/>
  <c r="BG1074" i="3"/>
  <c r="BE1074" i="3"/>
  <c r="T1074" i="3"/>
  <c r="R1074" i="3"/>
  <c r="P1074" i="3"/>
  <c r="BI1073" i="3"/>
  <c r="BH1073" i="3"/>
  <c r="BG1073" i="3"/>
  <c r="BE1073" i="3"/>
  <c r="T1073" i="3"/>
  <c r="R1073" i="3"/>
  <c r="P1073" i="3"/>
  <c r="BI1072" i="3"/>
  <c r="BH1072" i="3"/>
  <c r="BG1072" i="3"/>
  <c r="BE1072" i="3"/>
  <c r="T1072" i="3"/>
  <c r="R1072" i="3"/>
  <c r="P1072" i="3"/>
  <c r="BI1071" i="3"/>
  <c r="BH1071" i="3"/>
  <c r="BG1071" i="3"/>
  <c r="BE1071" i="3"/>
  <c r="T1071" i="3"/>
  <c r="R1071" i="3"/>
  <c r="P1071" i="3"/>
  <c r="BI1070" i="3"/>
  <c r="BH1070" i="3"/>
  <c r="BG1070" i="3"/>
  <c r="BE1070" i="3"/>
  <c r="T1070" i="3"/>
  <c r="R1070" i="3"/>
  <c r="P1070" i="3"/>
  <c r="BI1069" i="3"/>
  <c r="BH1069" i="3"/>
  <c r="BG1069" i="3"/>
  <c r="BE1069" i="3"/>
  <c r="T1069" i="3"/>
  <c r="R1069" i="3"/>
  <c r="P1069" i="3"/>
  <c r="BI1068" i="3"/>
  <c r="BH1068" i="3"/>
  <c r="BG1068" i="3"/>
  <c r="BE1068" i="3"/>
  <c r="T1068" i="3"/>
  <c r="R1068" i="3"/>
  <c r="P1068" i="3"/>
  <c r="BI1067" i="3"/>
  <c r="BH1067" i="3"/>
  <c r="BG1067" i="3"/>
  <c r="BE1067" i="3"/>
  <c r="T1067" i="3"/>
  <c r="R1067" i="3"/>
  <c r="P1067" i="3"/>
  <c r="BI1066" i="3"/>
  <c r="BH1066" i="3"/>
  <c r="BG1066" i="3"/>
  <c r="BE1066" i="3"/>
  <c r="T1066" i="3"/>
  <c r="R1066" i="3"/>
  <c r="P1066" i="3"/>
  <c r="BI1065" i="3"/>
  <c r="BH1065" i="3"/>
  <c r="BG1065" i="3"/>
  <c r="BE1065" i="3"/>
  <c r="T1065" i="3"/>
  <c r="R1065" i="3"/>
  <c r="P1065" i="3"/>
  <c r="BI1064" i="3"/>
  <c r="BH1064" i="3"/>
  <c r="BG1064" i="3"/>
  <c r="BE1064" i="3"/>
  <c r="T1064" i="3"/>
  <c r="R1064" i="3"/>
  <c r="P1064" i="3"/>
  <c r="BI1063" i="3"/>
  <c r="BH1063" i="3"/>
  <c r="BG1063" i="3"/>
  <c r="BE1063" i="3"/>
  <c r="T1063" i="3"/>
  <c r="R1063" i="3"/>
  <c r="P1063" i="3"/>
  <c r="BI1062" i="3"/>
  <c r="BH1062" i="3"/>
  <c r="BG1062" i="3"/>
  <c r="BE1062" i="3"/>
  <c r="T1062" i="3"/>
  <c r="R1062" i="3"/>
  <c r="P1062" i="3"/>
  <c r="BI1061" i="3"/>
  <c r="BH1061" i="3"/>
  <c r="BG1061" i="3"/>
  <c r="BE1061" i="3"/>
  <c r="T1061" i="3"/>
  <c r="R1061" i="3"/>
  <c r="P1061" i="3"/>
  <c r="BI1060" i="3"/>
  <c r="BH1060" i="3"/>
  <c r="BG1060" i="3"/>
  <c r="BE1060" i="3"/>
  <c r="T1060" i="3"/>
  <c r="R1060" i="3"/>
  <c r="P1060" i="3"/>
  <c r="BI1059" i="3"/>
  <c r="BH1059" i="3"/>
  <c r="BG1059" i="3"/>
  <c r="BE1059" i="3"/>
  <c r="T1059" i="3"/>
  <c r="R1059" i="3"/>
  <c r="P1059" i="3"/>
  <c r="BI1058" i="3"/>
  <c r="BH1058" i="3"/>
  <c r="BG1058" i="3"/>
  <c r="BE1058" i="3"/>
  <c r="T1058" i="3"/>
  <c r="R1058" i="3"/>
  <c r="P1058" i="3"/>
  <c r="BI1057" i="3"/>
  <c r="BH1057" i="3"/>
  <c r="BG1057" i="3"/>
  <c r="BE1057" i="3"/>
  <c r="T1057" i="3"/>
  <c r="R1057" i="3"/>
  <c r="P1057" i="3"/>
  <c r="BI1056" i="3"/>
  <c r="BH1056" i="3"/>
  <c r="BG1056" i="3"/>
  <c r="BE1056" i="3"/>
  <c r="T1056" i="3"/>
  <c r="R1056" i="3"/>
  <c r="P1056" i="3"/>
  <c r="BI1054" i="3"/>
  <c r="BH1054" i="3"/>
  <c r="BG1054" i="3"/>
  <c r="BE1054" i="3"/>
  <c r="T1054" i="3"/>
  <c r="R1054" i="3"/>
  <c r="P1054" i="3"/>
  <c r="BI1052" i="3"/>
  <c r="BH1052" i="3"/>
  <c r="BG1052" i="3"/>
  <c r="BE1052" i="3"/>
  <c r="T1052" i="3"/>
  <c r="R1052" i="3"/>
  <c r="P1052" i="3"/>
  <c r="BI1048" i="3"/>
  <c r="BH1048" i="3"/>
  <c r="BG1048" i="3"/>
  <c r="BE1048" i="3"/>
  <c r="T1048" i="3"/>
  <c r="R1048" i="3"/>
  <c r="P1048" i="3"/>
  <c r="BI1046" i="3"/>
  <c r="BH1046" i="3"/>
  <c r="BG1046" i="3"/>
  <c r="BE1046" i="3"/>
  <c r="T1046" i="3"/>
  <c r="R1046" i="3"/>
  <c r="P1046" i="3"/>
  <c r="BI1044" i="3"/>
  <c r="BH1044" i="3"/>
  <c r="BG1044" i="3"/>
  <c r="BE1044" i="3"/>
  <c r="T1044" i="3"/>
  <c r="R1044" i="3"/>
  <c r="P1044" i="3"/>
  <c r="BI1042" i="3"/>
  <c r="BH1042" i="3"/>
  <c r="BG1042" i="3"/>
  <c r="BE1042" i="3"/>
  <c r="T1042" i="3"/>
  <c r="R1042" i="3"/>
  <c r="P1042" i="3"/>
  <c r="BI1037" i="3"/>
  <c r="BH1037" i="3"/>
  <c r="BG1037" i="3"/>
  <c r="BE1037" i="3"/>
  <c r="T1037" i="3"/>
  <c r="R1037" i="3"/>
  <c r="P1037" i="3"/>
  <c r="BI1035" i="3"/>
  <c r="BH1035" i="3"/>
  <c r="BG1035" i="3"/>
  <c r="BE1035" i="3"/>
  <c r="T1035" i="3"/>
  <c r="R1035" i="3"/>
  <c r="P1035" i="3"/>
  <c r="BI1031" i="3"/>
  <c r="BH1031" i="3"/>
  <c r="BG1031" i="3"/>
  <c r="BE1031" i="3"/>
  <c r="T1031" i="3"/>
  <c r="R1031" i="3"/>
  <c r="P1031" i="3"/>
  <c r="BI1029" i="3"/>
  <c r="BH1029" i="3"/>
  <c r="BG1029" i="3"/>
  <c r="BE1029" i="3"/>
  <c r="T1029" i="3"/>
  <c r="R1029" i="3"/>
  <c r="P1029" i="3"/>
  <c r="BI1018" i="3"/>
  <c r="BH1018" i="3"/>
  <c r="BG1018" i="3"/>
  <c r="BE1018" i="3"/>
  <c r="T1018" i="3"/>
  <c r="R1018" i="3"/>
  <c r="P1018" i="3"/>
  <c r="BI1016" i="3"/>
  <c r="BH1016" i="3"/>
  <c r="BG1016" i="3"/>
  <c r="BE1016" i="3"/>
  <c r="T1016" i="3"/>
  <c r="R1016" i="3"/>
  <c r="P1016" i="3"/>
  <c r="BI1014" i="3"/>
  <c r="BH1014" i="3"/>
  <c r="BG1014" i="3"/>
  <c r="BE1014" i="3"/>
  <c r="T1014" i="3"/>
  <c r="R1014" i="3"/>
  <c r="P1014" i="3"/>
  <c r="BI1012" i="3"/>
  <c r="BH1012" i="3"/>
  <c r="BG1012" i="3"/>
  <c r="BE1012" i="3"/>
  <c r="T1012" i="3"/>
  <c r="R1012" i="3"/>
  <c r="P1012" i="3"/>
  <c r="BI1010" i="3"/>
  <c r="BH1010" i="3"/>
  <c r="BG1010" i="3"/>
  <c r="BE1010" i="3"/>
  <c r="T1010" i="3"/>
  <c r="R1010" i="3"/>
  <c r="P1010" i="3"/>
  <c r="BI1008" i="3"/>
  <c r="BH1008" i="3"/>
  <c r="BG1008" i="3"/>
  <c r="BE1008" i="3"/>
  <c r="T1008" i="3"/>
  <c r="R1008" i="3"/>
  <c r="P1008" i="3"/>
  <c r="BI1004" i="3"/>
  <c r="BH1004" i="3"/>
  <c r="BG1004" i="3"/>
  <c r="BE1004" i="3"/>
  <c r="T1004" i="3"/>
  <c r="R1004" i="3"/>
  <c r="P1004" i="3"/>
  <c r="BI1002" i="3"/>
  <c r="BH1002" i="3"/>
  <c r="BG1002" i="3"/>
  <c r="BE1002" i="3"/>
  <c r="T1002" i="3"/>
  <c r="R1002" i="3"/>
  <c r="P1002" i="3"/>
  <c r="BI992" i="3"/>
  <c r="BH992" i="3"/>
  <c r="BG992" i="3"/>
  <c r="BE992" i="3"/>
  <c r="T992" i="3"/>
  <c r="R992" i="3"/>
  <c r="P992" i="3"/>
  <c r="BI990" i="3"/>
  <c r="BH990" i="3"/>
  <c r="BG990" i="3"/>
  <c r="BE990" i="3"/>
  <c r="T990" i="3"/>
  <c r="R990" i="3"/>
  <c r="P990" i="3"/>
  <c r="BI989" i="3"/>
  <c r="BH989" i="3"/>
  <c r="BG989" i="3"/>
  <c r="BE989" i="3"/>
  <c r="T989" i="3"/>
  <c r="R989" i="3"/>
  <c r="P989" i="3"/>
  <c r="BI987" i="3"/>
  <c r="BH987" i="3"/>
  <c r="BG987" i="3"/>
  <c r="BE987" i="3"/>
  <c r="T987" i="3"/>
  <c r="R987" i="3"/>
  <c r="P987" i="3"/>
  <c r="BI983" i="3"/>
  <c r="BH983" i="3"/>
  <c r="BG983" i="3"/>
  <c r="BE983" i="3"/>
  <c r="T983" i="3"/>
  <c r="R983" i="3"/>
  <c r="P983" i="3"/>
  <c r="BI981" i="3"/>
  <c r="BH981" i="3"/>
  <c r="BG981" i="3"/>
  <c r="BE981" i="3"/>
  <c r="T981" i="3"/>
  <c r="R981" i="3"/>
  <c r="P981" i="3"/>
  <c r="BI979" i="3"/>
  <c r="BH979" i="3"/>
  <c r="BG979" i="3"/>
  <c r="BE979" i="3"/>
  <c r="T979" i="3"/>
  <c r="R979" i="3"/>
  <c r="P979" i="3"/>
  <c r="BI977" i="3"/>
  <c r="BH977" i="3"/>
  <c r="BG977" i="3"/>
  <c r="BE977" i="3"/>
  <c r="T977" i="3"/>
  <c r="R977" i="3"/>
  <c r="P977" i="3"/>
  <c r="BI974" i="3"/>
  <c r="BH974" i="3"/>
  <c r="BG974" i="3"/>
  <c r="BE974" i="3"/>
  <c r="T974" i="3"/>
  <c r="R974" i="3"/>
  <c r="P974" i="3"/>
  <c r="BI973" i="3"/>
  <c r="BH973" i="3"/>
  <c r="BG973" i="3"/>
  <c r="BE973" i="3"/>
  <c r="T973" i="3"/>
  <c r="R973" i="3"/>
  <c r="P973" i="3"/>
  <c r="BI969" i="3"/>
  <c r="BH969" i="3"/>
  <c r="BG969" i="3"/>
  <c r="BE969" i="3"/>
  <c r="T969" i="3"/>
  <c r="R969" i="3"/>
  <c r="P969" i="3"/>
  <c r="BI967" i="3"/>
  <c r="BH967" i="3"/>
  <c r="BG967" i="3"/>
  <c r="BE967" i="3"/>
  <c r="T967" i="3"/>
  <c r="R967" i="3"/>
  <c r="P967" i="3"/>
  <c r="BI966" i="3"/>
  <c r="BH966" i="3"/>
  <c r="BG966" i="3"/>
  <c r="BE966" i="3"/>
  <c r="T966" i="3"/>
  <c r="R966" i="3"/>
  <c r="P966" i="3"/>
  <c r="BI964" i="3"/>
  <c r="BH964" i="3"/>
  <c r="BG964" i="3"/>
  <c r="BE964" i="3"/>
  <c r="T964" i="3"/>
  <c r="R964" i="3"/>
  <c r="P964" i="3"/>
  <c r="BI963" i="3"/>
  <c r="BH963" i="3"/>
  <c r="BG963" i="3"/>
  <c r="BE963" i="3"/>
  <c r="T963" i="3"/>
  <c r="R963" i="3"/>
  <c r="P963" i="3"/>
  <c r="BI962" i="3"/>
  <c r="BH962" i="3"/>
  <c r="BG962" i="3"/>
  <c r="BE962" i="3"/>
  <c r="T962" i="3"/>
  <c r="R962" i="3"/>
  <c r="P962" i="3"/>
  <c r="BI960" i="3"/>
  <c r="BH960" i="3"/>
  <c r="BG960" i="3"/>
  <c r="BE960" i="3"/>
  <c r="T960" i="3"/>
  <c r="R960" i="3"/>
  <c r="P960" i="3"/>
  <c r="BI954" i="3"/>
  <c r="BH954" i="3"/>
  <c r="BG954" i="3"/>
  <c r="BE954" i="3"/>
  <c r="T954" i="3"/>
  <c r="R954" i="3"/>
  <c r="P954" i="3"/>
  <c r="BI951" i="3"/>
  <c r="BH951" i="3"/>
  <c r="BG951" i="3"/>
  <c r="BE951" i="3"/>
  <c r="T951" i="3"/>
  <c r="R951" i="3"/>
  <c r="P951" i="3"/>
  <c r="BI945" i="3"/>
  <c r="BH945" i="3"/>
  <c r="BG945" i="3"/>
  <c r="BE945" i="3"/>
  <c r="T945" i="3"/>
  <c r="R945" i="3"/>
  <c r="P945" i="3"/>
  <c r="BI942" i="3"/>
  <c r="BH942" i="3"/>
  <c r="BG942" i="3"/>
  <c r="BE942" i="3"/>
  <c r="T942" i="3"/>
  <c r="T941" i="3"/>
  <c r="R942" i="3"/>
  <c r="R941" i="3"/>
  <c r="P942" i="3"/>
  <c r="P941" i="3" s="1"/>
  <c r="BI939" i="3"/>
  <c r="BH939" i="3"/>
  <c r="BG939" i="3"/>
  <c r="BE939" i="3"/>
  <c r="T939" i="3"/>
  <c r="R939" i="3"/>
  <c r="P939" i="3"/>
  <c r="BI937" i="3"/>
  <c r="BH937" i="3"/>
  <c r="BG937" i="3"/>
  <c r="BE937" i="3"/>
  <c r="T937" i="3"/>
  <c r="R937" i="3"/>
  <c r="P937" i="3"/>
  <c r="BI935" i="3"/>
  <c r="BH935" i="3"/>
  <c r="BG935" i="3"/>
  <c r="BE935" i="3"/>
  <c r="T935" i="3"/>
  <c r="R935" i="3"/>
  <c r="P935" i="3"/>
  <c r="BI934" i="3"/>
  <c r="BH934" i="3"/>
  <c r="BG934" i="3"/>
  <c r="BE934" i="3"/>
  <c r="T934" i="3"/>
  <c r="R934" i="3"/>
  <c r="P934" i="3"/>
  <c r="BI933" i="3"/>
  <c r="BH933" i="3"/>
  <c r="BG933" i="3"/>
  <c r="BE933" i="3"/>
  <c r="T933" i="3"/>
  <c r="R933" i="3"/>
  <c r="P933" i="3"/>
  <c r="BI930" i="3"/>
  <c r="BH930" i="3"/>
  <c r="BG930" i="3"/>
  <c r="BE930" i="3"/>
  <c r="T930" i="3"/>
  <c r="R930" i="3"/>
  <c r="P930" i="3"/>
  <c r="BI928" i="3"/>
  <c r="BH928" i="3"/>
  <c r="BG928" i="3"/>
  <c r="BE928" i="3"/>
  <c r="T928" i="3"/>
  <c r="R928" i="3"/>
  <c r="P928" i="3"/>
  <c r="BI918" i="3"/>
  <c r="BH918" i="3"/>
  <c r="BG918" i="3"/>
  <c r="BE918" i="3"/>
  <c r="T918" i="3"/>
  <c r="R918" i="3"/>
  <c r="P918" i="3"/>
  <c r="BI913" i="3"/>
  <c r="BH913" i="3"/>
  <c r="BG913" i="3"/>
  <c r="BE913" i="3"/>
  <c r="T913" i="3"/>
  <c r="R913" i="3"/>
  <c r="P913" i="3"/>
  <c r="BI911" i="3"/>
  <c r="BH911" i="3"/>
  <c r="BG911" i="3"/>
  <c r="BE911" i="3"/>
  <c r="T911" i="3"/>
  <c r="R911" i="3"/>
  <c r="P911" i="3"/>
  <c r="BI879" i="3"/>
  <c r="BH879" i="3"/>
  <c r="BG879" i="3"/>
  <c r="BE879" i="3"/>
  <c r="T879" i="3"/>
  <c r="R879" i="3"/>
  <c r="P879" i="3"/>
  <c r="BI874" i="3"/>
  <c r="BH874" i="3"/>
  <c r="BG874" i="3"/>
  <c r="BE874" i="3"/>
  <c r="T874" i="3"/>
  <c r="R874" i="3"/>
  <c r="P874" i="3"/>
  <c r="BI870" i="3"/>
  <c r="BH870" i="3"/>
  <c r="BG870" i="3"/>
  <c r="BE870" i="3"/>
  <c r="T870" i="3"/>
  <c r="R870" i="3"/>
  <c r="P870" i="3"/>
  <c r="BI865" i="3"/>
  <c r="BH865" i="3"/>
  <c r="BG865" i="3"/>
  <c r="BE865" i="3"/>
  <c r="T865" i="3"/>
  <c r="R865" i="3"/>
  <c r="P865" i="3"/>
  <c r="BI863" i="3"/>
  <c r="BH863" i="3"/>
  <c r="BG863" i="3"/>
  <c r="BE863" i="3"/>
  <c r="T863" i="3"/>
  <c r="R863" i="3"/>
  <c r="P863" i="3"/>
  <c r="BI861" i="3"/>
  <c r="BH861" i="3"/>
  <c r="BG861" i="3"/>
  <c r="BE861" i="3"/>
  <c r="T861" i="3"/>
  <c r="R861" i="3"/>
  <c r="P861" i="3"/>
  <c r="BI856" i="3"/>
  <c r="BH856" i="3"/>
  <c r="BG856" i="3"/>
  <c r="BE856" i="3"/>
  <c r="T856" i="3"/>
  <c r="R856" i="3"/>
  <c r="P856" i="3"/>
  <c r="BI850" i="3"/>
  <c r="BH850" i="3"/>
  <c r="BG850" i="3"/>
  <c r="BE850" i="3"/>
  <c r="T850" i="3"/>
  <c r="R850" i="3"/>
  <c r="P850" i="3"/>
  <c r="BI845" i="3"/>
  <c r="BH845" i="3"/>
  <c r="BG845" i="3"/>
  <c r="BE845" i="3"/>
  <c r="T845" i="3"/>
  <c r="R845" i="3"/>
  <c r="P845" i="3"/>
  <c r="BI839" i="3"/>
  <c r="BH839" i="3"/>
  <c r="BG839" i="3"/>
  <c r="BE839" i="3"/>
  <c r="T839" i="3"/>
  <c r="R839" i="3"/>
  <c r="P839" i="3"/>
  <c r="BI836" i="3"/>
  <c r="BH836" i="3"/>
  <c r="BG836" i="3"/>
  <c r="BE836" i="3"/>
  <c r="T836" i="3"/>
  <c r="R836" i="3"/>
  <c r="P836" i="3"/>
  <c r="BI834" i="3"/>
  <c r="BH834" i="3"/>
  <c r="BG834" i="3"/>
  <c r="BE834" i="3"/>
  <c r="T834" i="3"/>
  <c r="R834" i="3"/>
  <c r="P834" i="3"/>
  <c r="BI829" i="3"/>
  <c r="BH829" i="3"/>
  <c r="BG829" i="3"/>
  <c r="BE829" i="3"/>
  <c r="T829" i="3"/>
  <c r="R829" i="3"/>
  <c r="P829" i="3"/>
  <c r="BI827" i="3"/>
  <c r="BH827" i="3"/>
  <c r="BG827" i="3"/>
  <c r="BE827" i="3"/>
  <c r="T827" i="3"/>
  <c r="R827" i="3"/>
  <c r="P827" i="3"/>
  <c r="BI824" i="3"/>
  <c r="BH824" i="3"/>
  <c r="BG824" i="3"/>
  <c r="BE824" i="3"/>
  <c r="T824" i="3"/>
  <c r="R824" i="3"/>
  <c r="P824" i="3"/>
  <c r="BI819" i="3"/>
  <c r="BH819" i="3"/>
  <c r="BG819" i="3"/>
  <c r="BE819" i="3"/>
  <c r="T819" i="3"/>
  <c r="R819" i="3"/>
  <c r="P819" i="3"/>
  <c r="BI815" i="3"/>
  <c r="BH815" i="3"/>
  <c r="BG815" i="3"/>
  <c r="BE815" i="3"/>
  <c r="T815" i="3"/>
  <c r="R815" i="3"/>
  <c r="P815" i="3"/>
  <c r="BI811" i="3"/>
  <c r="BH811" i="3"/>
  <c r="BG811" i="3"/>
  <c r="BE811" i="3"/>
  <c r="T811" i="3"/>
  <c r="R811" i="3"/>
  <c r="P811" i="3"/>
  <c r="BI807" i="3"/>
  <c r="BH807" i="3"/>
  <c r="BG807" i="3"/>
  <c r="BE807" i="3"/>
  <c r="T807" i="3"/>
  <c r="R807" i="3"/>
  <c r="P807" i="3"/>
  <c r="BI799" i="3"/>
  <c r="BH799" i="3"/>
  <c r="BG799" i="3"/>
  <c r="BE799" i="3"/>
  <c r="T799" i="3"/>
  <c r="R799" i="3"/>
  <c r="P799" i="3"/>
  <c r="BI793" i="3"/>
  <c r="BH793" i="3"/>
  <c r="BG793" i="3"/>
  <c r="BE793" i="3"/>
  <c r="T793" i="3"/>
  <c r="R793" i="3"/>
  <c r="P793" i="3"/>
  <c r="BI789" i="3"/>
  <c r="BH789" i="3"/>
  <c r="BG789" i="3"/>
  <c r="BE789" i="3"/>
  <c r="T789" i="3"/>
  <c r="R789" i="3"/>
  <c r="P789" i="3"/>
  <c r="BI788" i="3"/>
  <c r="BH788" i="3"/>
  <c r="BG788" i="3"/>
  <c r="BE788" i="3"/>
  <c r="T788" i="3"/>
  <c r="R788" i="3"/>
  <c r="P788" i="3"/>
  <c r="BI779" i="3"/>
  <c r="BH779" i="3"/>
  <c r="BG779" i="3"/>
  <c r="BE779" i="3"/>
  <c r="T779" i="3"/>
  <c r="R779" i="3"/>
  <c r="P779" i="3"/>
  <c r="BI777" i="3"/>
  <c r="BH777" i="3"/>
  <c r="BG777" i="3"/>
  <c r="BE777" i="3"/>
  <c r="T777" i="3"/>
  <c r="R777" i="3"/>
  <c r="P777" i="3"/>
  <c r="BI773" i="3"/>
  <c r="BH773" i="3"/>
  <c r="BG773" i="3"/>
  <c r="BE773" i="3"/>
  <c r="T773" i="3"/>
  <c r="R773" i="3"/>
  <c r="P773" i="3"/>
  <c r="BI768" i="3"/>
  <c r="BH768" i="3"/>
  <c r="BG768" i="3"/>
  <c r="BE768" i="3"/>
  <c r="T768" i="3"/>
  <c r="R768" i="3"/>
  <c r="P768" i="3"/>
  <c r="BI754" i="3"/>
  <c r="BH754" i="3"/>
  <c r="BG754" i="3"/>
  <c r="BE754" i="3"/>
  <c r="T754" i="3"/>
  <c r="R754" i="3"/>
  <c r="P754" i="3"/>
  <c r="BI752" i="3"/>
  <c r="BH752" i="3"/>
  <c r="BG752" i="3"/>
  <c r="BE752" i="3"/>
  <c r="T752" i="3"/>
  <c r="R752" i="3"/>
  <c r="P752" i="3"/>
  <c r="BI751" i="3"/>
  <c r="BH751" i="3"/>
  <c r="BG751" i="3"/>
  <c r="BE751" i="3"/>
  <c r="T751" i="3"/>
  <c r="R751" i="3"/>
  <c r="P751" i="3"/>
  <c r="BI746" i="3"/>
  <c r="BH746" i="3"/>
  <c r="BG746" i="3"/>
  <c r="BE746" i="3"/>
  <c r="T746" i="3"/>
  <c r="R746" i="3"/>
  <c r="P746" i="3"/>
  <c r="BI745" i="3"/>
  <c r="BH745" i="3"/>
  <c r="BG745" i="3"/>
  <c r="BE745" i="3"/>
  <c r="T745" i="3"/>
  <c r="R745" i="3"/>
  <c r="P745" i="3"/>
  <c r="BI743" i="3"/>
  <c r="BH743" i="3"/>
  <c r="BG743" i="3"/>
  <c r="BE743" i="3"/>
  <c r="T743" i="3"/>
  <c r="R743" i="3"/>
  <c r="P743" i="3"/>
  <c r="BI742" i="3"/>
  <c r="BH742" i="3"/>
  <c r="BG742" i="3"/>
  <c r="BE742" i="3"/>
  <c r="T742" i="3"/>
  <c r="R742" i="3"/>
  <c r="P742" i="3"/>
  <c r="BI741" i="3"/>
  <c r="BH741" i="3"/>
  <c r="BG741" i="3"/>
  <c r="BE741" i="3"/>
  <c r="T741" i="3"/>
  <c r="R741" i="3"/>
  <c r="P741" i="3"/>
  <c r="BI740" i="3"/>
  <c r="BH740" i="3"/>
  <c r="BG740" i="3"/>
  <c r="BE740" i="3"/>
  <c r="T740" i="3"/>
  <c r="R740" i="3"/>
  <c r="P740" i="3"/>
  <c r="BI738" i="3"/>
  <c r="BH738" i="3"/>
  <c r="BG738" i="3"/>
  <c r="BE738" i="3"/>
  <c r="T738" i="3"/>
  <c r="R738" i="3"/>
  <c r="P738" i="3"/>
  <c r="BI732" i="3"/>
  <c r="BH732" i="3"/>
  <c r="BG732" i="3"/>
  <c r="BE732" i="3"/>
  <c r="T732" i="3"/>
  <c r="R732" i="3"/>
  <c r="P732" i="3"/>
  <c r="BI728" i="3"/>
  <c r="BH728" i="3"/>
  <c r="BG728" i="3"/>
  <c r="BE728" i="3"/>
  <c r="T728" i="3"/>
  <c r="R728" i="3"/>
  <c r="P728" i="3"/>
  <c r="BI727" i="3"/>
  <c r="BH727" i="3"/>
  <c r="BG727" i="3"/>
  <c r="BE727" i="3"/>
  <c r="T727" i="3"/>
  <c r="R727" i="3"/>
  <c r="P727" i="3"/>
  <c r="BI721" i="3"/>
  <c r="BH721" i="3"/>
  <c r="BG721" i="3"/>
  <c r="BE721" i="3"/>
  <c r="T721" i="3"/>
  <c r="R721" i="3"/>
  <c r="P721" i="3"/>
  <c r="BI720" i="3"/>
  <c r="BH720" i="3"/>
  <c r="BG720" i="3"/>
  <c r="BE720" i="3"/>
  <c r="T720" i="3"/>
  <c r="R720" i="3"/>
  <c r="P720" i="3"/>
  <c r="BI715" i="3"/>
  <c r="BH715" i="3"/>
  <c r="BG715" i="3"/>
  <c r="BE715" i="3"/>
  <c r="T715" i="3"/>
  <c r="R715" i="3"/>
  <c r="P715" i="3"/>
  <c r="BI714" i="3"/>
  <c r="BH714" i="3"/>
  <c r="BG714" i="3"/>
  <c r="BE714" i="3"/>
  <c r="T714" i="3"/>
  <c r="R714" i="3"/>
  <c r="P714" i="3"/>
  <c r="BI709" i="3"/>
  <c r="BH709" i="3"/>
  <c r="BG709" i="3"/>
  <c r="BE709" i="3"/>
  <c r="T709" i="3"/>
  <c r="R709" i="3"/>
  <c r="P709" i="3"/>
  <c r="BI705" i="3"/>
  <c r="BH705" i="3"/>
  <c r="BG705" i="3"/>
  <c r="BE705" i="3"/>
  <c r="T705" i="3"/>
  <c r="R705" i="3"/>
  <c r="P705" i="3"/>
  <c r="BI703" i="3"/>
  <c r="BH703" i="3"/>
  <c r="BG703" i="3"/>
  <c r="BE703" i="3"/>
  <c r="T703" i="3"/>
  <c r="R703" i="3"/>
  <c r="P703" i="3"/>
  <c r="BI702" i="3"/>
  <c r="BH702" i="3"/>
  <c r="BG702" i="3"/>
  <c r="BE702" i="3"/>
  <c r="T702" i="3"/>
  <c r="R702" i="3"/>
  <c r="P702" i="3"/>
  <c r="BI701" i="3"/>
  <c r="BH701" i="3"/>
  <c r="BG701" i="3"/>
  <c r="BE701" i="3"/>
  <c r="T701" i="3"/>
  <c r="R701" i="3"/>
  <c r="P701" i="3"/>
  <c r="BI696" i="3"/>
  <c r="BH696" i="3"/>
  <c r="BG696" i="3"/>
  <c r="BE696" i="3"/>
  <c r="T696" i="3"/>
  <c r="R696" i="3"/>
  <c r="P696" i="3"/>
  <c r="BI694" i="3"/>
  <c r="BH694" i="3"/>
  <c r="BG694" i="3"/>
  <c r="BE694" i="3"/>
  <c r="T694" i="3"/>
  <c r="R694" i="3"/>
  <c r="P694" i="3"/>
  <c r="BI693" i="3"/>
  <c r="BH693" i="3"/>
  <c r="BG693" i="3"/>
  <c r="BE693" i="3"/>
  <c r="T693" i="3"/>
  <c r="R693" i="3"/>
  <c r="P693" i="3"/>
  <c r="BI692" i="3"/>
  <c r="BH692" i="3"/>
  <c r="BG692" i="3"/>
  <c r="BE692" i="3"/>
  <c r="T692" i="3"/>
  <c r="R692" i="3"/>
  <c r="P692" i="3"/>
  <c r="BI690" i="3"/>
  <c r="BH690" i="3"/>
  <c r="BG690" i="3"/>
  <c r="BE690" i="3"/>
  <c r="T690" i="3"/>
  <c r="R690" i="3"/>
  <c r="P690" i="3"/>
  <c r="BI688" i="3"/>
  <c r="BH688" i="3"/>
  <c r="BG688" i="3"/>
  <c r="BE688" i="3"/>
  <c r="T688" i="3"/>
  <c r="R688" i="3"/>
  <c r="P688" i="3"/>
  <c r="BI686" i="3"/>
  <c r="BH686" i="3"/>
  <c r="BG686" i="3"/>
  <c r="BE686" i="3"/>
  <c r="T686" i="3"/>
  <c r="R686" i="3"/>
  <c r="P686" i="3"/>
  <c r="BI683" i="3"/>
  <c r="BH683" i="3"/>
  <c r="BG683" i="3"/>
  <c r="BE683" i="3"/>
  <c r="T683" i="3"/>
  <c r="R683" i="3"/>
  <c r="P683" i="3"/>
  <c r="BI679" i="3"/>
  <c r="BH679" i="3"/>
  <c r="BG679" i="3"/>
  <c r="BE679" i="3"/>
  <c r="T679" i="3"/>
  <c r="R679" i="3"/>
  <c r="P679" i="3"/>
  <c r="BI678" i="3"/>
  <c r="BH678" i="3"/>
  <c r="BG678" i="3"/>
  <c r="BE678" i="3"/>
  <c r="T678" i="3"/>
  <c r="R678" i="3"/>
  <c r="P678" i="3"/>
  <c r="BI674" i="3"/>
  <c r="BH674" i="3"/>
  <c r="BG674" i="3"/>
  <c r="BE674" i="3"/>
  <c r="T674" i="3"/>
  <c r="R674" i="3"/>
  <c r="P674" i="3"/>
  <c r="BI672" i="3"/>
  <c r="BH672" i="3"/>
  <c r="BG672" i="3"/>
  <c r="BE672" i="3"/>
  <c r="T672" i="3"/>
  <c r="R672" i="3"/>
  <c r="P672" i="3"/>
  <c r="BI670" i="3"/>
  <c r="BH670" i="3"/>
  <c r="BG670" i="3"/>
  <c r="BE670" i="3"/>
  <c r="T670" i="3"/>
  <c r="R670" i="3"/>
  <c r="P670" i="3"/>
  <c r="BI667" i="3"/>
  <c r="BH667" i="3"/>
  <c r="BG667" i="3"/>
  <c r="BE667" i="3"/>
  <c r="T667" i="3"/>
  <c r="R667" i="3"/>
  <c r="P667" i="3"/>
  <c r="BI666" i="3"/>
  <c r="BH666" i="3"/>
  <c r="BG666" i="3"/>
  <c r="BE666" i="3"/>
  <c r="T666" i="3"/>
  <c r="R666" i="3"/>
  <c r="P666" i="3"/>
  <c r="BI665" i="3"/>
  <c r="BH665" i="3"/>
  <c r="BG665" i="3"/>
  <c r="BE665" i="3"/>
  <c r="T665" i="3"/>
  <c r="R665" i="3"/>
  <c r="P665" i="3"/>
  <c r="BI663" i="3"/>
  <c r="BH663" i="3"/>
  <c r="BG663" i="3"/>
  <c r="BE663" i="3"/>
  <c r="T663" i="3"/>
  <c r="R663" i="3"/>
  <c r="P663" i="3"/>
  <c r="BI647" i="3"/>
  <c r="BH647" i="3"/>
  <c r="BG647" i="3"/>
  <c r="BE647" i="3"/>
  <c r="T647" i="3"/>
  <c r="R647" i="3"/>
  <c r="P647" i="3"/>
  <c r="BI645" i="3"/>
  <c r="BH645" i="3"/>
  <c r="BG645" i="3"/>
  <c r="BE645" i="3"/>
  <c r="T645" i="3"/>
  <c r="R645" i="3"/>
  <c r="P645" i="3"/>
  <c r="BI627" i="3"/>
  <c r="BH627" i="3"/>
  <c r="BG627" i="3"/>
  <c r="BE627" i="3"/>
  <c r="T627" i="3"/>
  <c r="R627" i="3"/>
  <c r="P627" i="3"/>
  <c r="BI625" i="3"/>
  <c r="BH625" i="3"/>
  <c r="BG625" i="3"/>
  <c r="BE625" i="3"/>
  <c r="T625" i="3"/>
  <c r="R625" i="3"/>
  <c r="P625" i="3"/>
  <c r="BI599" i="3"/>
  <c r="BH599" i="3"/>
  <c r="BG599" i="3"/>
  <c r="BE599" i="3"/>
  <c r="T599" i="3"/>
  <c r="R599" i="3"/>
  <c r="P599" i="3"/>
  <c r="BI597" i="3"/>
  <c r="BH597" i="3"/>
  <c r="BG597" i="3"/>
  <c r="BE597" i="3"/>
  <c r="T597" i="3"/>
  <c r="R597" i="3"/>
  <c r="P597" i="3"/>
  <c r="BI575" i="3"/>
  <c r="BH575" i="3"/>
  <c r="BG575" i="3"/>
  <c r="BE575" i="3"/>
  <c r="T575" i="3"/>
  <c r="R575" i="3"/>
  <c r="P575" i="3"/>
  <c r="BI573" i="3"/>
  <c r="BH573" i="3"/>
  <c r="BG573" i="3"/>
  <c r="BE573" i="3"/>
  <c r="T573" i="3"/>
  <c r="R573" i="3"/>
  <c r="P573" i="3"/>
  <c r="BI570" i="3"/>
  <c r="BH570" i="3"/>
  <c r="BG570" i="3"/>
  <c r="BE570" i="3"/>
  <c r="T570" i="3"/>
  <c r="R570" i="3"/>
  <c r="P570" i="3"/>
  <c r="BI568" i="3"/>
  <c r="BH568" i="3"/>
  <c r="BG568" i="3"/>
  <c r="BE568" i="3"/>
  <c r="T568" i="3"/>
  <c r="R568" i="3"/>
  <c r="P568" i="3"/>
  <c r="BI565" i="3"/>
  <c r="BH565" i="3"/>
  <c r="BG565" i="3"/>
  <c r="BE565" i="3"/>
  <c r="T565" i="3"/>
  <c r="R565" i="3"/>
  <c r="P565" i="3"/>
  <c r="BI563" i="3"/>
  <c r="BH563" i="3"/>
  <c r="BG563" i="3"/>
  <c r="BE563" i="3"/>
  <c r="T563" i="3"/>
  <c r="R563" i="3"/>
  <c r="P563" i="3"/>
  <c r="BI561" i="3"/>
  <c r="BH561" i="3"/>
  <c r="BG561" i="3"/>
  <c r="BE561" i="3"/>
  <c r="T561" i="3"/>
  <c r="R561" i="3"/>
  <c r="P561" i="3"/>
  <c r="BI559" i="3"/>
  <c r="BH559" i="3"/>
  <c r="BG559" i="3"/>
  <c r="BE559" i="3"/>
  <c r="T559" i="3"/>
  <c r="R559" i="3"/>
  <c r="P559" i="3"/>
  <c r="BI556" i="3"/>
  <c r="BH556" i="3"/>
  <c r="BG556" i="3"/>
  <c r="BE556" i="3"/>
  <c r="T556" i="3"/>
  <c r="R556" i="3"/>
  <c r="P556" i="3"/>
  <c r="BI554" i="3"/>
  <c r="BH554" i="3"/>
  <c r="BG554" i="3"/>
  <c r="BE554" i="3"/>
  <c r="T554" i="3"/>
  <c r="R554" i="3"/>
  <c r="P554" i="3"/>
  <c r="BI550" i="3"/>
  <c r="BH550" i="3"/>
  <c r="BG550" i="3"/>
  <c r="BE550" i="3"/>
  <c r="T550" i="3"/>
  <c r="R550" i="3"/>
  <c r="P550" i="3"/>
  <c r="BI548" i="3"/>
  <c r="BH548" i="3"/>
  <c r="BG548" i="3"/>
  <c r="BE548" i="3"/>
  <c r="T548" i="3"/>
  <c r="R548" i="3"/>
  <c r="P548" i="3"/>
  <c r="BI546" i="3"/>
  <c r="BH546" i="3"/>
  <c r="BG546" i="3"/>
  <c r="BE546" i="3"/>
  <c r="T546" i="3"/>
  <c r="R546" i="3"/>
  <c r="P546" i="3"/>
  <c r="BI544" i="3"/>
  <c r="BH544" i="3"/>
  <c r="BG544" i="3"/>
  <c r="BE544" i="3"/>
  <c r="T544" i="3"/>
  <c r="R544" i="3"/>
  <c r="P544" i="3"/>
  <c r="BI543" i="3"/>
  <c r="BH543" i="3"/>
  <c r="BG543" i="3"/>
  <c r="BE543" i="3"/>
  <c r="T543" i="3"/>
  <c r="R543" i="3"/>
  <c r="P543" i="3"/>
  <c r="BI541" i="3"/>
  <c r="BH541" i="3"/>
  <c r="BG541" i="3"/>
  <c r="BE541" i="3"/>
  <c r="T541" i="3"/>
  <c r="R541" i="3"/>
  <c r="P541" i="3"/>
  <c r="BI532" i="3"/>
  <c r="BH532" i="3"/>
  <c r="BG532" i="3"/>
  <c r="BE532" i="3"/>
  <c r="T532" i="3"/>
  <c r="R532" i="3"/>
  <c r="P532" i="3"/>
  <c r="BI511" i="3"/>
  <c r="BH511" i="3"/>
  <c r="BG511" i="3"/>
  <c r="BE511" i="3"/>
  <c r="T511" i="3"/>
  <c r="R511" i="3"/>
  <c r="P511" i="3"/>
  <c r="BI509" i="3"/>
  <c r="BH509" i="3"/>
  <c r="BG509" i="3"/>
  <c r="BE509" i="3"/>
  <c r="T509" i="3"/>
  <c r="R509" i="3"/>
  <c r="P509" i="3"/>
  <c r="BI506" i="3"/>
  <c r="BH506" i="3"/>
  <c r="BG506" i="3"/>
  <c r="BE506" i="3"/>
  <c r="T506" i="3"/>
  <c r="R506" i="3"/>
  <c r="P506" i="3"/>
  <c r="BI504" i="3"/>
  <c r="BH504" i="3"/>
  <c r="BG504" i="3"/>
  <c r="BE504" i="3"/>
  <c r="T504" i="3"/>
  <c r="R504" i="3"/>
  <c r="P504" i="3"/>
  <c r="BI503" i="3"/>
  <c r="BH503" i="3"/>
  <c r="BG503" i="3"/>
  <c r="BE503" i="3"/>
  <c r="T503" i="3"/>
  <c r="R503" i="3"/>
  <c r="P503" i="3"/>
  <c r="BI501" i="3"/>
  <c r="BH501" i="3"/>
  <c r="BG501" i="3"/>
  <c r="BE501" i="3"/>
  <c r="T501" i="3"/>
  <c r="R501" i="3"/>
  <c r="P501" i="3"/>
  <c r="BI491" i="3"/>
  <c r="BH491" i="3"/>
  <c r="BG491" i="3"/>
  <c r="BE491" i="3"/>
  <c r="T491" i="3"/>
  <c r="R491" i="3"/>
  <c r="P491" i="3"/>
  <c r="BI485" i="3"/>
  <c r="BH485" i="3"/>
  <c r="BG485" i="3"/>
  <c r="BE485" i="3"/>
  <c r="T485" i="3"/>
  <c r="R485" i="3"/>
  <c r="P485" i="3"/>
  <c r="BI449" i="3"/>
  <c r="BH449" i="3"/>
  <c r="BG449" i="3"/>
  <c r="BE449" i="3"/>
  <c r="T449" i="3"/>
  <c r="R449" i="3"/>
  <c r="P449" i="3"/>
  <c r="BI448" i="3"/>
  <c r="BH448" i="3"/>
  <c r="BG448" i="3"/>
  <c r="BE448" i="3"/>
  <c r="T448" i="3"/>
  <c r="R448" i="3"/>
  <c r="P448" i="3"/>
  <c r="BI443" i="3"/>
  <c r="BH443" i="3"/>
  <c r="BG443" i="3"/>
  <c r="BE443" i="3"/>
  <c r="T443" i="3"/>
  <c r="R443" i="3"/>
  <c r="P443" i="3"/>
  <c r="BI433" i="3"/>
  <c r="BH433" i="3"/>
  <c r="BG433" i="3"/>
  <c r="BE433" i="3"/>
  <c r="T433" i="3"/>
  <c r="R433" i="3"/>
  <c r="P433" i="3"/>
  <c r="BI428" i="3"/>
  <c r="BH428" i="3"/>
  <c r="BG428" i="3"/>
  <c r="BE428" i="3"/>
  <c r="T428" i="3"/>
  <c r="R428" i="3"/>
  <c r="P428" i="3"/>
  <c r="BI423" i="3"/>
  <c r="BH423" i="3"/>
  <c r="BG423" i="3"/>
  <c r="BE423" i="3"/>
  <c r="T423" i="3"/>
  <c r="R423" i="3"/>
  <c r="P423" i="3"/>
  <c r="BI416" i="3"/>
  <c r="BH416" i="3"/>
  <c r="BG416" i="3"/>
  <c r="BE416" i="3"/>
  <c r="T416" i="3"/>
  <c r="R416" i="3"/>
  <c r="P416" i="3"/>
  <c r="BI414" i="3"/>
  <c r="BH414" i="3"/>
  <c r="BG414" i="3"/>
  <c r="BE414" i="3"/>
  <c r="T414" i="3"/>
  <c r="R414" i="3"/>
  <c r="P414" i="3"/>
  <c r="BI409" i="3"/>
  <c r="BH409" i="3"/>
  <c r="BG409" i="3"/>
  <c r="BE409" i="3"/>
  <c r="T409" i="3"/>
  <c r="R409" i="3"/>
  <c r="P409" i="3"/>
  <c r="BI403" i="3"/>
  <c r="BH403" i="3"/>
  <c r="BG403" i="3"/>
  <c r="BE403" i="3"/>
  <c r="T403" i="3"/>
  <c r="R403" i="3"/>
  <c r="P403" i="3"/>
  <c r="BI402" i="3"/>
  <c r="BH402" i="3"/>
  <c r="BG402" i="3"/>
  <c r="BE402" i="3"/>
  <c r="T402" i="3"/>
  <c r="R402" i="3"/>
  <c r="P402" i="3"/>
  <c r="BI401" i="3"/>
  <c r="BH401" i="3"/>
  <c r="BG401" i="3"/>
  <c r="BE401" i="3"/>
  <c r="T401" i="3"/>
  <c r="R401" i="3"/>
  <c r="P401" i="3"/>
  <c r="BI398" i="3"/>
  <c r="BH398" i="3"/>
  <c r="BG398" i="3"/>
  <c r="BE398" i="3"/>
  <c r="T398" i="3"/>
  <c r="R398" i="3"/>
  <c r="P398" i="3"/>
  <c r="BI396" i="3"/>
  <c r="BH396" i="3"/>
  <c r="BG396" i="3"/>
  <c r="BE396" i="3"/>
  <c r="T396" i="3"/>
  <c r="R396" i="3"/>
  <c r="P396" i="3"/>
  <c r="BI394" i="3"/>
  <c r="BH394" i="3"/>
  <c r="BG394" i="3"/>
  <c r="BE394" i="3"/>
  <c r="T394" i="3"/>
  <c r="R394" i="3"/>
  <c r="P394" i="3"/>
  <c r="BI392" i="3"/>
  <c r="BH392" i="3"/>
  <c r="BG392" i="3"/>
  <c r="BE392" i="3"/>
  <c r="T392" i="3"/>
  <c r="R392" i="3"/>
  <c r="P392" i="3"/>
  <c r="BI386" i="3"/>
  <c r="BH386" i="3"/>
  <c r="BG386" i="3"/>
  <c r="BE386" i="3"/>
  <c r="T386" i="3"/>
  <c r="R386" i="3"/>
  <c r="P386" i="3"/>
  <c r="BI385" i="3"/>
  <c r="BH385" i="3"/>
  <c r="BG385" i="3"/>
  <c r="BE385" i="3"/>
  <c r="T385" i="3"/>
  <c r="R385" i="3"/>
  <c r="P385" i="3"/>
  <c r="BI383" i="3"/>
  <c r="BH383" i="3"/>
  <c r="BG383" i="3"/>
  <c r="BE383" i="3"/>
  <c r="T383" i="3"/>
  <c r="R383" i="3"/>
  <c r="P383" i="3"/>
  <c r="BI382" i="3"/>
  <c r="BH382" i="3"/>
  <c r="BG382" i="3"/>
  <c r="BE382" i="3"/>
  <c r="T382" i="3"/>
  <c r="R382" i="3"/>
  <c r="P382" i="3"/>
  <c r="BI380" i="3"/>
  <c r="BH380" i="3"/>
  <c r="BG380" i="3"/>
  <c r="BE380" i="3"/>
  <c r="T380" i="3"/>
  <c r="R380" i="3"/>
  <c r="P380" i="3"/>
  <c r="BI350" i="3"/>
  <c r="BH350" i="3"/>
  <c r="BG350" i="3"/>
  <c r="BE350" i="3"/>
  <c r="T350" i="3"/>
  <c r="R350" i="3"/>
  <c r="P350" i="3"/>
  <c r="BI345" i="3"/>
  <c r="BH345" i="3"/>
  <c r="BG345" i="3"/>
  <c r="BE345" i="3"/>
  <c r="T345" i="3"/>
  <c r="R345" i="3"/>
  <c r="P345" i="3"/>
  <c r="BI335" i="3"/>
  <c r="BH335" i="3"/>
  <c r="BG335" i="3"/>
  <c r="BE335" i="3"/>
  <c r="T335" i="3"/>
  <c r="R335" i="3"/>
  <c r="P335" i="3"/>
  <c r="BI334" i="3"/>
  <c r="BH334" i="3"/>
  <c r="BG334" i="3"/>
  <c r="BE334" i="3"/>
  <c r="T334" i="3"/>
  <c r="R334" i="3"/>
  <c r="P334" i="3"/>
  <c r="BI324" i="3"/>
  <c r="BH324" i="3"/>
  <c r="BG324" i="3"/>
  <c r="BE324" i="3"/>
  <c r="T324" i="3"/>
  <c r="R324" i="3"/>
  <c r="P324" i="3"/>
  <c r="BI312" i="3"/>
  <c r="BH312" i="3"/>
  <c r="BG312" i="3"/>
  <c r="BE312" i="3"/>
  <c r="T312" i="3"/>
  <c r="R312" i="3"/>
  <c r="P312" i="3"/>
  <c r="BI309" i="3"/>
  <c r="BH309" i="3"/>
  <c r="BG309" i="3"/>
  <c r="BE309" i="3"/>
  <c r="T309" i="3"/>
  <c r="R309" i="3"/>
  <c r="P309" i="3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5" i="3"/>
  <c r="BH305" i="3"/>
  <c r="BG305" i="3"/>
  <c r="BE305" i="3"/>
  <c r="T305" i="3"/>
  <c r="R305" i="3"/>
  <c r="P305" i="3"/>
  <c r="BI304" i="3"/>
  <c r="BH304" i="3"/>
  <c r="BG304" i="3"/>
  <c r="BE304" i="3"/>
  <c r="T304" i="3"/>
  <c r="R304" i="3"/>
  <c r="P304" i="3"/>
  <c r="BI302" i="3"/>
  <c r="BH302" i="3"/>
  <c r="BG302" i="3"/>
  <c r="BE302" i="3"/>
  <c r="T302" i="3"/>
  <c r="R302" i="3"/>
  <c r="P302" i="3"/>
  <c r="BI300" i="3"/>
  <c r="BH300" i="3"/>
  <c r="BG300" i="3"/>
  <c r="BE300" i="3"/>
  <c r="T300" i="3"/>
  <c r="R300" i="3"/>
  <c r="P300" i="3"/>
  <c r="BI297" i="3"/>
  <c r="BH297" i="3"/>
  <c r="BG297" i="3"/>
  <c r="BE297" i="3"/>
  <c r="T297" i="3"/>
  <c r="R297" i="3"/>
  <c r="P297" i="3"/>
  <c r="BI295" i="3"/>
  <c r="BH295" i="3"/>
  <c r="BG295" i="3"/>
  <c r="BE295" i="3"/>
  <c r="T295" i="3"/>
  <c r="R295" i="3"/>
  <c r="P295" i="3"/>
  <c r="BI291" i="3"/>
  <c r="BH291" i="3"/>
  <c r="BG291" i="3"/>
  <c r="BE291" i="3"/>
  <c r="T291" i="3"/>
  <c r="R291" i="3"/>
  <c r="P291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0" i="3"/>
  <c r="BH280" i="3"/>
  <c r="BG280" i="3"/>
  <c r="BE280" i="3"/>
  <c r="T280" i="3"/>
  <c r="R280" i="3"/>
  <c r="P280" i="3"/>
  <c r="BI273" i="3"/>
  <c r="BH273" i="3"/>
  <c r="BG273" i="3"/>
  <c r="BE273" i="3"/>
  <c r="T273" i="3"/>
  <c r="R273" i="3"/>
  <c r="P273" i="3"/>
  <c r="BI267" i="3"/>
  <c r="BH267" i="3"/>
  <c r="BG267" i="3"/>
  <c r="BE267" i="3"/>
  <c r="T267" i="3"/>
  <c r="R267" i="3"/>
  <c r="P267" i="3"/>
  <c r="BI259" i="3"/>
  <c r="BH259" i="3"/>
  <c r="BG259" i="3"/>
  <c r="BE259" i="3"/>
  <c r="T259" i="3"/>
  <c r="R259" i="3"/>
  <c r="P259" i="3"/>
  <c r="BI254" i="3"/>
  <c r="BH254" i="3"/>
  <c r="BG254" i="3"/>
  <c r="BE254" i="3"/>
  <c r="T254" i="3"/>
  <c r="R254" i="3"/>
  <c r="P254" i="3"/>
  <c r="BI246" i="3"/>
  <c r="BH246" i="3"/>
  <c r="BG246" i="3"/>
  <c r="BE246" i="3"/>
  <c r="T246" i="3"/>
  <c r="R246" i="3"/>
  <c r="P246" i="3"/>
  <c r="BI244" i="3"/>
  <c r="BH244" i="3"/>
  <c r="BG244" i="3"/>
  <c r="BE244" i="3"/>
  <c r="T244" i="3"/>
  <c r="R244" i="3"/>
  <c r="P244" i="3"/>
  <c r="BI238" i="3"/>
  <c r="BH238" i="3"/>
  <c r="BG238" i="3"/>
  <c r="BE238" i="3"/>
  <c r="T238" i="3"/>
  <c r="R238" i="3"/>
  <c r="P238" i="3"/>
  <c r="BI236" i="3"/>
  <c r="BH236" i="3"/>
  <c r="BG236" i="3"/>
  <c r="BE236" i="3"/>
  <c r="T236" i="3"/>
  <c r="R236" i="3"/>
  <c r="P236" i="3"/>
  <c r="BI233" i="3"/>
  <c r="BH233" i="3"/>
  <c r="BG233" i="3"/>
  <c r="BE233" i="3"/>
  <c r="T233" i="3"/>
  <c r="R233" i="3"/>
  <c r="P233" i="3"/>
  <c r="BI230" i="3"/>
  <c r="BH230" i="3"/>
  <c r="BG230" i="3"/>
  <c r="BE230" i="3"/>
  <c r="T230" i="3"/>
  <c r="R230" i="3"/>
  <c r="P230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1" i="3"/>
  <c r="BH221" i="3"/>
  <c r="BG221" i="3"/>
  <c r="BE221" i="3"/>
  <c r="T221" i="3"/>
  <c r="R221" i="3"/>
  <c r="P221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0" i="3"/>
  <c r="BH210" i="3"/>
  <c r="BG210" i="3"/>
  <c r="BE210" i="3"/>
  <c r="T210" i="3"/>
  <c r="R210" i="3"/>
  <c r="P210" i="3"/>
  <c r="BI206" i="3"/>
  <c r="BH206" i="3"/>
  <c r="BG206" i="3"/>
  <c r="BE206" i="3"/>
  <c r="T206" i="3"/>
  <c r="R206" i="3"/>
  <c r="P206" i="3"/>
  <c r="BI202" i="3"/>
  <c r="BH202" i="3"/>
  <c r="BG202" i="3"/>
  <c r="BE202" i="3"/>
  <c r="T202" i="3"/>
  <c r="R202" i="3"/>
  <c r="P202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4" i="3"/>
  <c r="BH194" i="3"/>
  <c r="BG194" i="3"/>
  <c r="BE194" i="3"/>
  <c r="T194" i="3"/>
  <c r="R194" i="3"/>
  <c r="P194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R173" i="3"/>
  <c r="P173" i="3"/>
  <c r="BI171" i="3"/>
  <c r="BH171" i="3"/>
  <c r="BG171" i="3"/>
  <c r="BE171" i="3"/>
  <c r="T171" i="3"/>
  <c r="R171" i="3"/>
  <c r="P171" i="3"/>
  <c r="J165" i="3"/>
  <c r="J164" i="3"/>
  <c r="F164" i="3"/>
  <c r="F162" i="3"/>
  <c r="E160" i="3"/>
  <c r="J92" i="3"/>
  <c r="J91" i="3"/>
  <c r="F91" i="3"/>
  <c r="F89" i="3"/>
  <c r="E87" i="3"/>
  <c r="J18" i="3"/>
  <c r="E18" i="3"/>
  <c r="F165" i="3"/>
  <c r="J17" i="3"/>
  <c r="J12" i="3"/>
  <c r="J162" i="3" s="1"/>
  <c r="E7" i="3"/>
  <c r="E85" i="3" s="1"/>
  <c r="J37" i="2"/>
  <c r="J36" i="2"/>
  <c r="AY95" i="1"/>
  <c r="J35" i="2"/>
  <c r="AX95" i="1" s="1"/>
  <c r="BI139" i="2"/>
  <c r="BH139" i="2"/>
  <c r="BG139" i="2"/>
  <c r="BE139" i="2"/>
  <c r="T139" i="2"/>
  <c r="T138" i="2"/>
  <c r="R139" i="2"/>
  <c r="R138" i="2"/>
  <c r="P139" i="2"/>
  <c r="P138" i="2"/>
  <c r="BI136" i="2"/>
  <c r="BH136" i="2"/>
  <c r="BG136" i="2"/>
  <c r="BE136" i="2"/>
  <c r="T136" i="2"/>
  <c r="T135" i="2"/>
  <c r="R136" i="2"/>
  <c r="R135" i="2"/>
  <c r="P136" i="2"/>
  <c r="P135" i="2"/>
  <c r="BI133" i="2"/>
  <c r="BH133" i="2"/>
  <c r="F36" i="2" s="1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F37" i="2" s="1"/>
  <c r="BH131" i="2"/>
  <c r="BG131" i="2"/>
  <c r="BE131" i="2"/>
  <c r="T131" i="2"/>
  <c r="R131" i="2"/>
  <c r="P131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6" i="2"/>
  <c r="BH126" i="2"/>
  <c r="BG126" i="2"/>
  <c r="F35" i="2" s="1"/>
  <c r="BE126" i="2"/>
  <c r="J33" i="2" s="1"/>
  <c r="T126" i="2"/>
  <c r="R126" i="2"/>
  <c r="P126" i="2"/>
  <c r="BI124" i="2"/>
  <c r="BH124" i="2"/>
  <c r="BG124" i="2"/>
  <c r="BE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1353" i="3"/>
  <c r="BK1260" i="3"/>
  <c r="BK1234" i="3"/>
  <c r="BK1162" i="3"/>
  <c r="BK1129" i="3"/>
  <c r="BK1068" i="3"/>
  <c r="BK979" i="3"/>
  <c r="J918" i="3"/>
  <c r="BK740" i="3"/>
  <c r="BK663" i="3"/>
  <c r="BK394" i="3"/>
  <c r="BK226" i="3"/>
  <c r="J180" i="3"/>
  <c r="J1513" i="3"/>
  <c r="J1481" i="3"/>
  <c r="J1407" i="3"/>
  <c r="J1385" i="3"/>
  <c r="BK1305" i="3"/>
  <c r="BK1257" i="3"/>
  <c r="J1207" i="3"/>
  <c r="BK692" i="3"/>
  <c r="BK213" i="3"/>
  <c r="J1622" i="3"/>
  <c r="BK1544" i="3"/>
  <c r="BK1519" i="3"/>
  <c r="J1418" i="3"/>
  <c r="BK1376" i="3"/>
  <c r="BK1355" i="3"/>
  <c r="BK1278" i="3"/>
  <c r="BK1108" i="3"/>
  <c r="BK1078" i="3"/>
  <c r="BK819" i="3"/>
  <c r="BK705" i="3"/>
  <c r="BK666" i="3"/>
  <c r="J443" i="3"/>
  <c r="J308" i="3"/>
  <c r="BK190" i="3"/>
  <c r="BK1606" i="3"/>
  <c r="BK1503" i="3"/>
  <c r="BK1464" i="3"/>
  <c r="J1434" i="3"/>
  <c r="J1350" i="3"/>
  <c r="J1314" i="3"/>
  <c r="J1295" i="3"/>
  <c r="BK1243" i="3"/>
  <c r="BK1186" i="3"/>
  <c r="BK1095" i="3"/>
  <c r="J1035" i="3"/>
  <c r="BK845" i="3"/>
  <c r="J666" i="3"/>
  <c r="BK288" i="3"/>
  <c r="J1646" i="3"/>
  <c r="J1491" i="3"/>
  <c r="BK1436" i="3"/>
  <c r="BK1395" i="3"/>
  <c r="BK1332" i="3"/>
  <c r="J1234" i="3"/>
  <c r="BK1126" i="3"/>
  <c r="J1076" i="3"/>
  <c r="J728" i="3"/>
  <c r="J506" i="3"/>
  <c r="BK282" i="3"/>
  <c r="J1873" i="3"/>
  <c r="J1712" i="3"/>
  <c r="J1631" i="3"/>
  <c r="J1516" i="3"/>
  <c r="BK1406" i="3"/>
  <c r="J1309" i="3"/>
  <c r="BK1249" i="3"/>
  <c r="BK1175" i="3"/>
  <c r="BK1117" i="3"/>
  <c r="BK1071" i="3"/>
  <c r="J834" i="3"/>
  <c r="BK532" i="3"/>
  <c r="BK309" i="3"/>
  <c r="J2080" i="3"/>
  <c r="BK1981" i="3"/>
  <c r="BK1896" i="3"/>
  <c r="BK1823" i="3"/>
  <c r="BK1748" i="3"/>
  <c r="J1694" i="3"/>
  <c r="J1452" i="3"/>
  <c r="J1413" i="3"/>
  <c r="J1387" i="3"/>
  <c r="BK1311" i="3"/>
  <c r="J1205" i="3"/>
  <c r="J1538" i="3"/>
  <c r="J1460" i="3"/>
  <c r="BK1277" i="3"/>
  <c r="BK1227" i="3"/>
  <c r="J1150" i="3"/>
  <c r="BK1098" i="3"/>
  <c r="J1085" i="3"/>
  <c r="BK1065" i="3"/>
  <c r="BK1012" i="3"/>
  <c r="BK963" i="3"/>
  <c r="J409" i="3"/>
  <c r="J1954" i="3"/>
  <c r="BK1801" i="3"/>
  <c r="J1700" i="3"/>
  <c r="BK1563" i="3"/>
  <c r="BK1458" i="3"/>
  <c r="J1380" i="3"/>
  <c r="BK1361" i="3"/>
  <c r="J1283" i="3"/>
  <c r="J1249" i="3"/>
  <c r="BK1212" i="3"/>
  <c r="BK1150" i="3"/>
  <c r="BK1116" i="3"/>
  <c r="BK1085" i="3"/>
  <c r="BK966" i="3"/>
  <c r="J777" i="3"/>
  <c r="BK541" i="3"/>
  <c r="J324" i="3"/>
  <c r="BK259" i="3"/>
  <c r="AS94" i="1"/>
  <c r="BK126" i="2"/>
  <c r="J139" i="2"/>
  <c r="BK1626" i="3"/>
  <c r="BK1527" i="3"/>
  <c r="BK1448" i="3"/>
  <c r="BK1411" i="3"/>
  <c r="BK1323" i="3"/>
  <c r="J1262" i="3"/>
  <c r="BK1242" i="3"/>
  <c r="BK1172" i="3"/>
  <c r="J1149" i="3"/>
  <c r="J1108" i="3"/>
  <c r="J1067" i="3"/>
  <c r="J300" i="3"/>
  <c r="BK1636" i="3"/>
  <c r="J1553" i="3"/>
  <c r="J1539" i="3"/>
  <c r="J1487" i="3"/>
  <c r="J1445" i="3"/>
  <c r="BK1397" i="3"/>
  <c r="J1366" i="3"/>
  <c r="BK1293" i="3"/>
  <c r="BK1167" i="3"/>
  <c r="BK1004" i="3"/>
  <c r="J768" i="3"/>
  <c r="BK732" i="3"/>
  <c r="BK683" i="3"/>
  <c r="J575" i="3"/>
  <c r="BK543" i="3"/>
  <c r="BK335" i="3"/>
  <c r="BK1462" i="3"/>
  <c r="J1442" i="3"/>
  <c r="BK1409" i="3"/>
  <c r="BK1330" i="3"/>
  <c r="J1303" i="3"/>
  <c r="J1264" i="3"/>
  <c r="J1229" i="3"/>
  <c r="J1176" i="3"/>
  <c r="J1120" i="3"/>
  <c r="BK1081" i="3"/>
  <c r="BK951" i="3"/>
  <c r="J754" i="3"/>
  <c r="J433" i="3"/>
  <c r="BK175" i="3"/>
  <c r="BK1424" i="3"/>
  <c r="BK1289" i="3"/>
  <c r="BK1460" i="3"/>
  <c r="J1356" i="3"/>
  <c r="J1075" i="3"/>
  <c r="J992" i="3"/>
  <c r="BK945" i="3"/>
  <c r="BK570" i="3"/>
  <c r="BK396" i="3"/>
  <c r="BK210" i="3"/>
  <c r="BK1915" i="3"/>
  <c r="BK1855" i="3"/>
  <c r="BK1774" i="3"/>
  <c r="J1722" i="3"/>
  <c r="J1702" i="3"/>
  <c r="BK1587" i="3"/>
  <c r="BK1536" i="3"/>
  <c r="J1506" i="3"/>
  <c r="J1454" i="3"/>
  <c r="BK1423" i="3"/>
  <c r="BK1408" i="3"/>
  <c r="J1392" i="3"/>
  <c r="BK1318" i="3"/>
  <c r="J1211" i="3"/>
  <c r="BK1171" i="3"/>
  <c r="J1145" i="3"/>
  <c r="J1107" i="3"/>
  <c r="J1084" i="3"/>
  <c r="J1016" i="3"/>
  <c r="J973" i="3"/>
  <c r="BK714" i="3"/>
  <c r="BK506" i="3"/>
  <c r="J259" i="3"/>
  <c r="J178" i="3"/>
  <c r="J1982" i="3"/>
  <c r="BK1924" i="3"/>
  <c r="J1867" i="3"/>
  <c r="BK1753" i="3"/>
  <c r="J1720" i="3"/>
  <c r="J1672" i="3"/>
  <c r="J1496" i="3"/>
  <c r="BK1388" i="3"/>
  <c r="J1353" i="3"/>
  <c r="J1316" i="3"/>
  <c r="BK1258" i="3"/>
  <c r="J1199" i="3"/>
  <c r="BK1187" i="3"/>
  <c r="BK1149" i="3"/>
  <c r="J1031" i="3"/>
  <c r="BK913" i="3"/>
  <c r="J715" i="3"/>
  <c r="J541" i="3"/>
  <c r="J309" i="3"/>
  <c r="J177" i="3"/>
  <c r="J1965" i="3"/>
  <c r="BK1887" i="3"/>
  <c r="BK1691" i="3"/>
  <c r="J1546" i="3"/>
  <c r="BK1468" i="3"/>
  <c r="J1322" i="3"/>
  <c r="BK1272" i="3"/>
  <c r="BK1210" i="3"/>
  <c r="J1168" i="3"/>
  <c r="J1102" i="3"/>
  <c r="BK1054" i="3"/>
  <c r="BK954" i="3"/>
  <c r="J663" i="3"/>
  <c r="J190" i="3"/>
  <c r="J1859" i="3"/>
  <c r="J1742" i="3"/>
  <c r="J1559" i="3"/>
  <c r="BK1368" i="3"/>
  <c r="BK1297" i="3"/>
  <c r="J1248" i="3"/>
  <c r="J1157" i="3"/>
  <c r="BK992" i="3"/>
  <c r="BK559" i="3"/>
  <c r="J215" i="3"/>
  <c r="J1618" i="3"/>
  <c r="BK1543" i="3"/>
  <c r="J1469" i="3"/>
  <c r="BK1434" i="3"/>
  <c r="BK1400" i="3"/>
  <c r="BK1362" i="3"/>
  <c r="BK1292" i="3"/>
  <c r="BK1183" i="3"/>
  <c r="BK1125" i="3"/>
  <c r="BK1082" i="3"/>
  <c r="BK983" i="3"/>
  <c r="J870" i="3"/>
  <c r="J568" i="3"/>
  <c r="J176" i="3"/>
  <c r="J1514" i="3"/>
  <c r="J1406" i="3"/>
  <c r="BK1250" i="3"/>
  <c r="BK1207" i="3"/>
  <c r="J1197" i="3"/>
  <c r="J1163" i="3"/>
  <c r="J1135" i="3"/>
  <c r="BK1681" i="3"/>
  <c r="J1624" i="3"/>
  <c r="BK1549" i="3"/>
  <c r="J1525" i="3"/>
  <c r="J1485" i="3"/>
  <c r="BK1476" i="3"/>
  <c r="J1399" i="3"/>
  <c r="J827" i="3"/>
  <c r="BK721" i="3"/>
  <c r="J503" i="3"/>
  <c r="BK177" i="3"/>
  <c r="BK1520" i="3"/>
  <c r="J1458" i="3"/>
  <c r="J1431" i="3"/>
  <c r="BK1379" i="3"/>
  <c r="J1291" i="3"/>
  <c r="J1237" i="3"/>
  <c r="BK1122" i="3"/>
  <c r="BK1059" i="3"/>
  <c r="BK836" i="3"/>
  <c r="J554" i="3"/>
  <c r="J295" i="3"/>
  <c r="J1981" i="3"/>
  <c r="J1901" i="3"/>
  <c r="J1812" i="3"/>
  <c r="J1729" i="3"/>
  <c r="BK1652" i="3"/>
  <c r="BK1576" i="3"/>
  <c r="J1464" i="3"/>
  <c r="BK1360" i="3"/>
  <c r="J1274" i="3"/>
  <c r="BK1233" i="3"/>
  <c r="BK1216" i="3"/>
  <c r="BK1119" i="3"/>
  <c r="J1046" i="3"/>
  <c r="J966" i="3"/>
  <c r="BK485" i="3"/>
  <c r="J2015" i="3"/>
  <c r="BK1889" i="3"/>
  <c r="BK1819" i="3"/>
  <c r="J1723" i="3"/>
  <c r="BK1624" i="3"/>
  <c r="BK1537" i="3"/>
  <c r="BK1508" i="3"/>
  <c r="BK1435" i="3"/>
  <c r="BK1401" i="3"/>
  <c r="BK1288" i="3"/>
  <c r="J1187" i="3"/>
  <c r="J1124" i="3"/>
  <c r="J1099" i="3"/>
  <c r="J1061" i="3"/>
  <c r="BK1002" i="3"/>
  <c r="J824" i="3"/>
  <c r="BK647" i="3"/>
  <c r="BK246" i="3"/>
  <c r="J2028" i="3"/>
  <c r="BK1950" i="3"/>
  <c r="J1905" i="3"/>
  <c r="J1865" i="3"/>
  <c r="BK1772" i="3"/>
  <c r="J1748" i="3"/>
  <c r="BK1731" i="3"/>
  <c r="BK1694" i="3"/>
  <c r="BK1531" i="3"/>
  <c r="BK1472" i="3"/>
  <c r="BK1373" i="3"/>
  <c r="J1328" i="3"/>
  <c r="J1263" i="3"/>
  <c r="BK1220" i="3"/>
  <c r="J1202" i="3"/>
  <c r="J1189" i="3"/>
  <c r="J1171" i="3"/>
  <c r="BK1161" i="3"/>
  <c r="J1117" i="3"/>
  <c r="BK1067" i="3"/>
  <c r="J954" i="3"/>
  <c r="BK752" i="3"/>
  <c r="J686" i="3"/>
  <c r="BK416" i="3"/>
  <c r="BK307" i="3"/>
  <c r="BK221" i="3"/>
  <c r="J1999" i="3"/>
  <c r="BK1849" i="3"/>
  <c r="J1733" i="3"/>
  <c r="J1524" i="3"/>
  <c r="J1408" i="3"/>
  <c r="BK1285" i="3"/>
  <c r="BK1248" i="3"/>
  <c r="J1179" i="3"/>
  <c r="BK1134" i="3"/>
  <c r="BK870" i="3"/>
  <c r="J228" i="3"/>
  <c r="J1874" i="3"/>
  <c r="J1757" i="3"/>
  <c r="BK1702" i="3"/>
  <c r="BK1561" i="3"/>
  <c r="BK1455" i="3"/>
  <c r="BK1370" i="3"/>
  <c r="BK1303" i="3"/>
  <c r="BK1274" i="3"/>
  <c r="BK1238" i="3"/>
  <c r="J1153" i="3"/>
  <c r="BK1105" i="3"/>
  <c r="J1063" i="3"/>
  <c r="BK939" i="3"/>
  <c r="BK834" i="3"/>
  <c r="BK308" i="3"/>
  <c r="J226" i="3"/>
  <c r="J136" i="2"/>
  <c r="J1528" i="3"/>
  <c r="J1510" i="3"/>
  <c r="BK1416" i="3"/>
  <c r="J1371" i="3"/>
  <c r="BK1284" i="3"/>
  <c r="J1256" i="3"/>
  <c r="J1216" i="3"/>
  <c r="BK1151" i="3"/>
  <c r="BK1133" i="3"/>
  <c r="BK132" i="2"/>
  <c r="J1556" i="3"/>
  <c r="J1486" i="3"/>
  <c r="BK1421" i="3"/>
  <c r="J1376" i="3"/>
  <c r="J1325" i="3"/>
  <c r="J1281" i="3"/>
  <c r="BK1246" i="3"/>
  <c r="BK1176" i="3"/>
  <c r="BK1152" i="3"/>
  <c r="J1125" i="3"/>
  <c r="J1095" i="3"/>
  <c r="J1008" i="3"/>
  <c r="J934" i="3"/>
  <c r="J732" i="3"/>
  <c r="BK690" i="3"/>
  <c r="J597" i="3"/>
  <c r="BK544" i="3"/>
  <c r="J273" i="3"/>
  <c r="J213" i="3"/>
  <c r="J181" i="3"/>
  <c r="BK1553" i="3"/>
  <c r="BK1507" i="3"/>
  <c r="BK1479" i="3"/>
  <c r="J1421" i="3"/>
  <c r="BK1393" i="3"/>
  <c r="BK1314" i="3"/>
  <c r="J1273" i="3"/>
  <c r="J1235" i="3"/>
  <c r="J1214" i="3"/>
  <c r="BK1121" i="3"/>
  <c r="BK989" i="3"/>
  <c r="BK563" i="3"/>
  <c r="J230" i="3"/>
  <c r="J1666" i="3"/>
  <c r="BK1602" i="3"/>
  <c r="J1541" i="3"/>
  <c r="J1492" i="3"/>
  <c r="J1455" i="3"/>
  <c r="BK1428" i="3"/>
  <c r="BK1385" i="3"/>
  <c r="J1361" i="3"/>
  <c r="BK1298" i="3"/>
  <c r="BK1266" i="3"/>
  <c r="J1106" i="3"/>
  <c r="J1088" i="3"/>
  <c r="J799" i="3"/>
  <c r="J740" i="3"/>
  <c r="J674" i="3"/>
  <c r="BK561" i="3"/>
  <c r="J416" i="3"/>
  <c r="J233" i="3"/>
  <c r="BK1628" i="3"/>
  <c r="J1593" i="3"/>
  <c r="J1545" i="3"/>
  <c r="BK1491" i="3"/>
  <c r="J1467" i="3"/>
  <c r="BK1443" i="3"/>
  <c r="BK1415" i="3"/>
  <c r="BK1378" i="3"/>
  <c r="J1313" i="3"/>
  <c r="BK1281" i="3"/>
  <c r="BK1247" i="3"/>
  <c r="J1221" i="3"/>
  <c r="J1172" i="3"/>
  <c r="J1126" i="3"/>
  <c r="J1103" i="3"/>
  <c r="J1064" i="3"/>
  <c r="BK934" i="3"/>
  <c r="BK743" i="3"/>
  <c r="J559" i="3"/>
  <c r="J280" i="3"/>
  <c r="BK1542" i="3"/>
  <c r="J1414" i="3"/>
  <c r="J1276" i="3"/>
  <c r="J1223" i="3"/>
  <c r="J1200" i="3"/>
  <c r="J1186" i="3"/>
  <c r="BK1140" i="3"/>
  <c r="J1686" i="3"/>
  <c r="J1623" i="3"/>
  <c r="J1568" i="3"/>
  <c r="J1527" i="3"/>
  <c r="BK1511" i="3"/>
  <c r="BK1495" i="3"/>
  <c r="J1449" i="3"/>
  <c r="J1330" i="3"/>
  <c r="J741" i="3"/>
  <c r="J561" i="3"/>
  <c r="BK1658" i="3"/>
  <c r="J1507" i="3"/>
  <c r="J1448" i="3"/>
  <c r="J1432" i="3"/>
  <c r="BK1398" i="3"/>
  <c r="J1233" i="3"/>
  <c r="J1173" i="3"/>
  <c r="J1127" i="3"/>
  <c r="J1054" i="3"/>
  <c r="BK839" i="3"/>
  <c r="BK398" i="3"/>
  <c r="BK291" i="3"/>
  <c r="BK1982" i="3"/>
  <c r="J1550" i="3"/>
  <c r="BK1465" i="3"/>
  <c r="J1302" i="3"/>
  <c r="J1250" i="3"/>
  <c r="J1225" i="3"/>
  <c r="BK1164" i="3"/>
  <c r="BK1118" i="3"/>
  <c r="BK1016" i="3"/>
  <c r="J563" i="3"/>
  <c r="J307" i="3"/>
  <c r="BK2021" i="3"/>
  <c r="BK1944" i="3"/>
  <c r="BK1865" i="3"/>
  <c r="J1731" i="3"/>
  <c r="BK1706" i="3"/>
  <c r="J1540" i="3"/>
  <c r="BK1496" i="3"/>
  <c r="BK1425" i="3"/>
  <c r="BK1382" i="3"/>
  <c r="J1297" i="3"/>
  <c r="J1151" i="3"/>
  <c r="J1116" i="3"/>
  <c r="BK1070" i="3"/>
  <c r="BK1014" i="3"/>
  <c r="BK728" i="3"/>
  <c r="BK449" i="3"/>
  <c r="J2035" i="3"/>
  <c r="BK1965" i="3"/>
  <c r="J1922" i="3"/>
  <c r="J1896" i="3"/>
  <c r="J1837" i="3"/>
  <c r="BK1765" i="3"/>
  <c r="J1738" i="3"/>
  <c r="J1703" i="3"/>
  <c r="BK1664" i="3"/>
  <c r="BK1486" i="3"/>
  <c r="J1384" i="3"/>
  <c r="J1338" i="3"/>
  <c r="J1260" i="3"/>
  <c r="BK1213" i="3"/>
  <c r="J1192" i="3"/>
  <c r="J1167" i="3"/>
  <c r="J1141" i="3"/>
  <c r="BK1072" i="3"/>
  <c r="BK1018" i="3"/>
  <c r="BK829" i="3"/>
  <c r="J667" i="3"/>
  <c r="BK385" i="3"/>
  <c r="BK217" i="3"/>
  <c r="J2001" i="3"/>
  <c r="BK1922" i="3"/>
  <c r="BK1751" i="3"/>
  <c r="BK1686" i="3"/>
  <c r="BK1529" i="3"/>
  <c r="J1457" i="3"/>
  <c r="BK1283" i="3"/>
  <c r="BK1239" i="3"/>
  <c r="J1147" i="3"/>
  <c r="J1101" i="3"/>
  <c r="J1071" i="3"/>
  <c r="BK1031" i="3"/>
  <c r="BK974" i="3"/>
  <c r="J678" i="3"/>
  <c r="J189" i="3"/>
  <c r="J1819" i="3"/>
  <c r="BK1750" i="3"/>
  <c r="J1610" i="3"/>
  <c r="BK1427" i="3"/>
  <c r="J1362" i="3"/>
  <c r="BK1290" i="3"/>
  <c r="BK1256" i="3"/>
  <c r="J1121" i="3"/>
  <c r="J1092" i="3"/>
  <c r="BK1057" i="3"/>
  <c r="BK861" i="3"/>
  <c r="BK768" i="3"/>
  <c r="J423" i="3"/>
  <c r="BK302" i="3"/>
  <c r="J129" i="2"/>
  <c r="J1537" i="3"/>
  <c r="J1480" i="3"/>
  <c r="J1382" i="3"/>
  <c r="J1358" i="3"/>
  <c r="BK1282" i="3"/>
  <c r="J1245" i="3"/>
  <c r="BK1170" i="3"/>
  <c r="BK1157" i="3"/>
  <c r="J1100" i="3"/>
  <c r="J1044" i="3"/>
  <c r="J951" i="3"/>
  <c r="J811" i="3"/>
  <c r="J692" i="3"/>
  <c r="BK645" i="3"/>
  <c r="J548" i="3"/>
  <c r="BK386" i="3"/>
  <c r="J206" i="3"/>
  <c r="J1551" i="3"/>
  <c r="J1499" i="3"/>
  <c r="J1475" i="3"/>
  <c r="J1395" i="3"/>
  <c r="BK1328" i="3"/>
  <c r="J1289" i="3"/>
  <c r="BK1221" i="3"/>
  <c r="BK1199" i="3"/>
  <c r="J1091" i="3"/>
  <c r="J819" i="3"/>
  <c r="BK297" i="3"/>
  <c r="J173" i="3"/>
  <c r="BK1631" i="3"/>
  <c r="BK1554" i="3"/>
  <c r="J1530" i="3"/>
  <c r="BK1454" i="3"/>
  <c r="J1424" i="3"/>
  <c r="J1391" i="3"/>
  <c r="BK1365" i="3"/>
  <c r="J1290" i="3"/>
  <c r="J1144" i="3"/>
  <c r="BK1084" i="3"/>
  <c r="J836" i="3"/>
  <c r="J745" i="3"/>
  <c r="BK688" i="3"/>
  <c r="BK667" i="3"/>
  <c r="BK511" i="3"/>
  <c r="J386" i="3"/>
  <c r="J191" i="3"/>
  <c r="J1598" i="3"/>
  <c r="J1547" i="3"/>
  <c r="BK1482" i="3"/>
  <c r="BK1466" i="3"/>
  <c r="BK1445" i="3"/>
  <c r="BK1412" i="3"/>
  <c r="J1342" i="3"/>
  <c r="BK1310" i="3"/>
  <c r="BK1294" i="3"/>
  <c r="BK1241" i="3"/>
  <c r="J1212" i="3"/>
  <c r="BK1136" i="3"/>
  <c r="BK1112" i="3"/>
  <c r="J1077" i="3"/>
  <c r="BK942" i="3"/>
  <c r="BK779" i="3"/>
  <c r="J705" i="3"/>
  <c r="J283" i="3"/>
  <c r="BK1440" i="3"/>
  <c r="J1405" i="3"/>
  <c r="J1246" i="3"/>
  <c r="BK1205" i="3"/>
  <c r="BK1196" i="3"/>
  <c r="BK1156" i="3"/>
  <c r="BK1130" i="3"/>
  <c r="J1649" i="3"/>
  <c r="BK1556" i="3"/>
  <c r="J1519" i="3"/>
  <c r="BK1504" i="3"/>
  <c r="J1479" i="3"/>
  <c r="BK1413" i="3"/>
  <c r="J1388" i="3"/>
  <c r="J1373" i="3"/>
  <c r="BK1334" i="3"/>
  <c r="BK863" i="3"/>
  <c r="BK773" i="3"/>
  <c r="BK715" i="3"/>
  <c r="J573" i="3"/>
  <c r="BK423" i="3"/>
  <c r="J186" i="3"/>
  <c r="BK1559" i="3"/>
  <c r="J1494" i="3"/>
  <c r="BK1447" i="3"/>
  <c r="J1425" i="3"/>
  <c r="J1412" i="3"/>
  <c r="BK1380" i="3"/>
  <c r="J1298" i="3"/>
  <c r="J1268" i="3"/>
  <c r="J1178" i="3"/>
  <c r="J1162" i="3"/>
  <c r="J1112" i="3"/>
  <c r="J1056" i="3"/>
  <c r="BK694" i="3"/>
  <c r="J401" i="3"/>
  <c r="BK273" i="3"/>
  <c r="J2033" i="3"/>
  <c r="J1950" i="3"/>
  <c r="BK1874" i="3"/>
  <c r="J1823" i="3"/>
  <c r="BK1761" i="3"/>
  <c r="BK1700" i="3"/>
  <c r="J1628" i="3"/>
  <c r="BK1583" i="3"/>
  <c r="J1504" i="3"/>
  <c r="BK1430" i="3"/>
  <c r="J1390" i="3"/>
  <c r="BK1308" i="3"/>
  <c r="J1255" i="3"/>
  <c r="BK1240" i="3"/>
  <c r="J1219" i="3"/>
  <c r="BK1153" i="3"/>
  <c r="BK1110" i="3"/>
  <c r="BK1069" i="3"/>
  <c r="J983" i="3"/>
  <c r="BK827" i="3"/>
  <c r="J449" i="3"/>
  <c r="J392" i="3"/>
  <c r="BK194" i="3"/>
  <c r="BK2033" i="3"/>
  <c r="J2011" i="3"/>
  <c r="J1912" i="3"/>
  <c r="BK1844" i="3"/>
  <c r="J1786" i="3"/>
  <c r="J1740" i="3"/>
  <c r="J1714" i="3"/>
  <c r="BK1693" i="3"/>
  <c r="BK1568" i="3"/>
  <c r="BK1533" i="3"/>
  <c r="J1488" i="3"/>
  <c r="J1436" i="3"/>
  <c r="BK1418" i="3"/>
  <c r="BK1402" i="3"/>
  <c r="BK1322" i="3"/>
  <c r="J1279" i="3"/>
  <c r="J1208" i="3"/>
  <c r="BK1146" i="3"/>
  <c r="BK1123" i="3"/>
  <c r="J1093" i="3"/>
  <c r="J1060" i="3"/>
  <c r="J1004" i="3"/>
  <c r="J967" i="3"/>
  <c r="J688" i="3"/>
  <c r="BK501" i="3"/>
  <c r="BK224" i="3"/>
  <c r="BK2001" i="3"/>
  <c r="BK1957" i="3"/>
  <c r="BK1948" i="3"/>
  <c r="BK1912" i="3"/>
  <c r="BK1886" i="3"/>
  <c r="BK1851" i="3"/>
  <c r="J1797" i="3"/>
  <c r="J1761" i="3"/>
  <c r="J1744" i="3"/>
  <c r="J1707" i="3"/>
  <c r="J1676" i="3"/>
  <c r="BK1515" i="3"/>
  <c r="J1498" i="3"/>
  <c r="BK1469" i="3"/>
  <c r="BK1381" i="3"/>
  <c r="J1360" i="3"/>
  <c r="J1317" i="3"/>
  <c r="J1267" i="3"/>
  <c r="BK1219" i="3"/>
  <c r="BK1203" i="3"/>
  <c r="BK1193" i="3"/>
  <c r="J1184" i="3"/>
  <c r="BK1165" i="3"/>
  <c r="J1130" i="3"/>
  <c r="J1069" i="3"/>
  <c r="J1062" i="3"/>
  <c r="J930" i="3"/>
  <c r="J727" i="3"/>
  <c r="J702" i="3"/>
  <c r="BK556" i="3"/>
  <c r="BK401" i="3"/>
  <c r="J302" i="3"/>
  <c r="BK236" i="3"/>
  <c r="J2026" i="3"/>
  <c r="BK1961" i="3"/>
  <c r="J1885" i="3"/>
  <c r="BK1757" i="3"/>
  <c r="BK1721" i="3"/>
  <c r="J1549" i="3"/>
  <c r="J1526" i="3"/>
  <c r="J1440" i="3"/>
  <c r="BK1309" i="3"/>
  <c r="BK1276" i="3"/>
  <c r="J1243" i="3"/>
  <c r="J1204" i="3"/>
  <c r="J1169" i="3"/>
  <c r="BK1120" i="3"/>
  <c r="BK1088" i="3"/>
  <c r="BK1073" i="3"/>
  <c r="J1058" i="3"/>
  <c r="J989" i="3"/>
  <c r="J969" i="3"/>
  <c r="BK679" i="3"/>
  <c r="BK402" i="3"/>
  <c r="BK1984" i="3"/>
  <c r="J1857" i="3"/>
  <c r="J1772" i="3"/>
  <c r="BK1723" i="3"/>
  <c r="J1690" i="3"/>
  <c r="BK1557" i="3"/>
  <c r="J1417" i="3"/>
  <c r="BK1377" i="3"/>
  <c r="BK1320" i="3"/>
  <c r="BK1302" i="3"/>
  <c r="BK1263" i="3"/>
  <c r="J1239" i="3"/>
  <c r="J1194" i="3"/>
  <c r="BK1158" i="3"/>
  <c r="J1128" i="3"/>
  <c r="J1113" i="3"/>
  <c r="J1087" i="3"/>
  <c r="BK1056" i="3"/>
  <c r="BK964" i="3"/>
  <c r="J863" i="3"/>
  <c r="J779" i="3"/>
  <c r="BK702" i="3"/>
  <c r="J394" i="3"/>
  <c r="BK305" i="3"/>
  <c r="J202" i="3"/>
  <c r="BK173" i="3"/>
  <c r="J1536" i="3"/>
  <c r="J1378" i="3"/>
  <c r="J1324" i="3"/>
  <c r="J1258" i="3"/>
  <c r="BK1214" i="3"/>
  <c r="J1161" i="3"/>
  <c r="J1138" i="3"/>
  <c r="BK1094" i="3"/>
  <c r="J964" i="3"/>
  <c r="BK815" i="3"/>
  <c r="J683" i="3"/>
  <c r="BK546" i="3"/>
  <c r="J244" i="3"/>
  <c r="BK186" i="3"/>
  <c r="BK1593" i="3"/>
  <c r="BK1483" i="3"/>
  <c r="J1422" i="3"/>
  <c r="BK1386" i="3"/>
  <c r="J1306" i="3"/>
  <c r="BK1271" i="3"/>
  <c r="BK1204" i="3"/>
  <c r="BK987" i="3"/>
  <c r="J485" i="3"/>
  <c r="J1681" i="3"/>
  <c r="BK1604" i="3"/>
  <c r="BK1525" i="3"/>
  <c r="BK1299" i="3"/>
  <c r="BK1182" i="3"/>
  <c r="BK1097" i="3"/>
  <c r="BK856" i="3"/>
  <c r="J751" i="3"/>
  <c r="BK696" i="3"/>
  <c r="J625" i="3"/>
  <c r="J546" i="3"/>
  <c r="J350" i="3"/>
  <c r="BK198" i="3"/>
  <c r="J1608" i="3"/>
  <c r="BK1540" i="3"/>
  <c r="BK1487" i="3"/>
  <c r="J1439" i="3"/>
  <c r="J1398" i="3"/>
  <c r="J1326" i="3"/>
  <c r="J1311" i="3"/>
  <c r="BK1254" i="3"/>
  <c r="J1240" i="3"/>
  <c r="J1400" i="3"/>
  <c r="J1364" i="3"/>
  <c r="J865" i="3"/>
  <c r="J738" i="3"/>
  <c r="J690" i="3"/>
  <c r="J543" i="3"/>
  <c r="J267" i="3"/>
  <c r="J1652" i="3"/>
  <c r="J1515" i="3"/>
  <c r="J1465" i="3"/>
  <c r="BK1419" i="3"/>
  <c r="BK1371" i="3"/>
  <c r="J1344" i="3"/>
  <c r="J1269" i="3"/>
  <c r="J1220" i="3"/>
  <c r="BK1159" i="3"/>
  <c r="J1111" i="3"/>
  <c r="J1042" i="3"/>
  <c r="J703" i="3"/>
  <c r="J509" i="3"/>
  <c r="BK324" i="3"/>
  <c r="BK176" i="3"/>
  <c r="J1967" i="3"/>
  <c r="J1851" i="3"/>
  <c r="J1811" i="3"/>
  <c r="BK1704" i="3"/>
  <c r="BK1649" i="3"/>
  <c r="BK1610" i="3"/>
  <c r="BK1488" i="3"/>
  <c r="J1397" i="3"/>
  <c r="BK1363" i="3"/>
  <c r="J1287" i="3"/>
  <c r="J1271" i="3"/>
  <c r="BK1245" i="3"/>
  <c r="BK1223" i="3"/>
  <c r="BK1180" i="3"/>
  <c r="BK1143" i="3"/>
  <c r="BK1114" i="3"/>
  <c r="J1072" i="3"/>
  <c r="J990" i="3"/>
  <c r="BK918" i="3"/>
  <c r="BK554" i="3"/>
  <c r="J414" i="3"/>
  <c r="BK171" i="3"/>
  <c r="BK2017" i="3"/>
  <c r="J1946" i="3"/>
  <c r="BK1885" i="3"/>
  <c r="BK1814" i="3"/>
  <c r="J1759" i="3"/>
  <c r="BK1712" i="3"/>
  <c r="BK1598" i="3"/>
  <c r="J1544" i="3"/>
  <c r="BK1513" i="3"/>
  <c r="J1483" i="3"/>
  <c r="BK1446" i="3"/>
  <c r="J1411" i="3"/>
  <c r="BK1313" i="3"/>
  <c r="J1209" i="3"/>
  <c r="J1148" i="3"/>
  <c r="J1132" i="3"/>
  <c r="BK1096" i="3"/>
  <c r="BK1058" i="3"/>
  <c r="J981" i="3"/>
  <c r="BK879" i="3"/>
  <c r="J645" i="3"/>
  <c r="BK289" i="3"/>
  <c r="BK189" i="3"/>
  <c r="BK1999" i="3"/>
  <c r="BK1955" i="3"/>
  <c r="J1915" i="3"/>
  <c r="J1903" i="3"/>
  <c r="BK1857" i="3"/>
  <c r="J1801" i="3"/>
  <c r="BK1763" i="3"/>
  <c r="BK1742" i="3"/>
  <c r="J1706" i="3"/>
  <c r="J1674" i="3"/>
  <c r="J1508" i="3"/>
  <c r="BK1474" i="3"/>
  <c r="J1462" i="3"/>
  <c r="J1369" i="3"/>
  <c r="J1346" i="3"/>
  <c r="J1318" i="3"/>
  <c r="BK1287" i="3"/>
  <c r="J1244" i="3"/>
  <c r="BK1209" i="3"/>
  <c r="J1196" i="3"/>
  <c r="J1185" i="3"/>
  <c r="J1166" i="3"/>
  <c r="J1122" i="3"/>
  <c r="BK1074" i="3"/>
  <c r="J1065" i="3"/>
  <c r="J945" i="3"/>
  <c r="J856" i="3"/>
  <c r="J696" i="3"/>
  <c r="BK625" i="3"/>
  <c r="J501" i="3"/>
  <c r="BK345" i="3"/>
  <c r="BK244" i="3"/>
  <c r="BK2028" i="3"/>
  <c r="BK2012" i="3"/>
  <c r="J1959" i="3"/>
  <c r="J1835" i="3"/>
  <c r="BK1744" i="3"/>
  <c r="BK1688" i="3"/>
  <c r="J1548" i="3"/>
  <c r="J1532" i="3"/>
  <c r="BK1516" i="3"/>
  <c r="BK1324" i="3"/>
  <c r="J1284" i="3"/>
  <c r="J1252" i="3"/>
  <c r="J1232" i="3"/>
  <c r="BK1200" i="3"/>
  <c r="BK1124" i="3"/>
  <c r="J1105" i="3"/>
  <c r="J1090" i="3"/>
  <c r="BK1077" i="3"/>
  <c r="BK1063" i="3"/>
  <c r="BK1046" i="3"/>
  <c r="J977" i="3"/>
  <c r="J746" i="3"/>
  <c r="J403" i="3"/>
  <c r="J297" i="3"/>
  <c r="J1963" i="3"/>
  <c r="J1924" i="3"/>
  <c r="J1814" i="3"/>
  <c r="J1763" i="3"/>
  <c r="J1718" i="3"/>
  <c r="BK1620" i="3"/>
  <c r="J1604" i="3"/>
  <c r="J1471" i="3"/>
  <c r="J1444" i="3"/>
  <c r="J1416" i="3"/>
  <c r="BK1372" i="3"/>
  <c r="BK1359" i="3"/>
  <c r="BK1317" i="3"/>
  <c r="BK1296" i="3"/>
  <c r="BK1268" i="3"/>
  <c r="BK1255" i="3"/>
  <c r="J1228" i="3"/>
  <c r="BK1192" i="3"/>
  <c r="BK1185" i="3"/>
  <c r="BK1144" i="3"/>
  <c r="J1119" i="3"/>
  <c r="BK1107" i="3"/>
  <c r="BK1093" i="3"/>
  <c r="J1083" i="3"/>
  <c r="BK1060" i="3"/>
  <c r="J1014" i="3"/>
  <c r="BK935" i="3"/>
  <c r="J850" i="3"/>
  <c r="BK793" i="3"/>
  <c r="J544" i="3"/>
  <c r="BK503" i="3"/>
  <c r="J396" i="3"/>
  <c r="J288" i="3"/>
  <c r="BK206" i="3"/>
  <c r="BK178" i="3"/>
  <c r="J131" i="2"/>
  <c r="BK136" i="2"/>
  <c r="BK131" i="2"/>
  <c r="BK124" i="2"/>
  <c r="J1661" i="3"/>
  <c r="BK1539" i="3"/>
  <c r="J1477" i="3"/>
  <c r="J1415" i="3"/>
  <c r="J1363" i="3"/>
  <c r="J1261" i="3"/>
  <c r="J1241" i="3"/>
  <c r="BK1166" i="3"/>
  <c r="J1146" i="3"/>
  <c r="J1104" i="3"/>
  <c r="BK1062" i="3"/>
  <c r="J933" i="3"/>
  <c r="J701" i="3"/>
  <c r="J665" i="3"/>
  <c r="J556" i="3"/>
  <c r="BK280" i="3"/>
  <c r="J196" i="3"/>
  <c r="J1555" i="3"/>
  <c r="BK1506" i="3"/>
  <c r="BK1414" i="3"/>
  <c r="BK1344" i="3"/>
  <c r="BK1270" i="3"/>
  <c r="BK1179" i="3"/>
  <c r="BK1075" i="3"/>
  <c r="BK196" i="3"/>
  <c r="J1620" i="3"/>
  <c r="BK1546" i="3"/>
  <c r="BK1471" i="3"/>
  <c r="BK1453" i="3"/>
  <c r="J1401" i="3"/>
  <c r="J1367" i="3"/>
  <c r="BK1306" i="3"/>
  <c r="J1193" i="3"/>
  <c r="BK1079" i="3"/>
  <c r="BK754" i="3"/>
  <c r="BK686" i="3"/>
  <c r="J565" i="3"/>
  <c r="J402" i="3"/>
  <c r="BK215" i="3"/>
  <c r="BK1623" i="3"/>
  <c r="BK1521" i="3"/>
  <c r="J1468" i="3"/>
  <c r="BK1449" i="3"/>
  <c r="J1410" i="3"/>
  <c r="J1375" i="3"/>
  <c r="J1296" i="3"/>
  <c r="J1242" i="3"/>
  <c r="BK1197" i="3"/>
  <c r="BK1132" i="3"/>
  <c r="J1109" i="3"/>
  <c r="J1037" i="3"/>
  <c r="BK745" i="3"/>
  <c r="J345" i="3"/>
  <c r="J1484" i="3"/>
  <c r="J1402" i="3"/>
  <c r="BK1236" i="3"/>
  <c r="BK1202" i="3"/>
  <c r="BK1141" i="3"/>
  <c r="BK1674" i="3"/>
  <c r="J1587" i="3"/>
  <c r="J1529" i="3"/>
  <c r="BK1387" i="3"/>
  <c r="J1315" i="3"/>
  <c r="BK850" i="3"/>
  <c r="BK727" i="3"/>
  <c r="BK599" i="3"/>
  <c r="J380" i="3"/>
  <c r="J198" i="3"/>
  <c r="BK1627" i="3"/>
  <c r="J1509" i="3"/>
  <c r="J1461" i="3"/>
  <c r="BK1442" i="3"/>
  <c r="J1430" i="3"/>
  <c r="J1409" i="3"/>
  <c r="J1372" i="3"/>
  <c r="BK1340" i="3"/>
  <c r="BK1275" i="3"/>
  <c r="J1174" i="3"/>
  <c r="BK1145" i="3"/>
  <c r="BK1080" i="3"/>
  <c r="BK1010" i="3"/>
  <c r="BK807" i="3"/>
  <c r="BK672" i="3"/>
  <c r="BK334" i="3"/>
  <c r="BK2034" i="3"/>
  <c r="J1948" i="3"/>
  <c r="J1844" i="3"/>
  <c r="J1774" i="3"/>
  <c r="BK1669" i="3"/>
  <c r="BK1616" i="3"/>
  <c r="BK1575" i="3"/>
  <c r="J1472" i="3"/>
  <c r="BK1391" i="3"/>
  <c r="J1288" i="3"/>
  <c r="BK1273" i="3"/>
  <c r="J1247" i="3"/>
  <c r="BK1231" i="3"/>
  <c r="J1218" i="3"/>
  <c r="J1155" i="3"/>
  <c r="BK1083" i="3"/>
  <c r="BK973" i="3"/>
  <c r="BK597" i="3"/>
  <c r="BK443" i="3"/>
  <c r="J334" i="3"/>
  <c r="J1961" i="3"/>
  <c r="BK1901" i="3"/>
  <c r="BK1873" i="3"/>
  <c r="J1807" i="3"/>
  <c r="J1727" i="3"/>
  <c r="J1625" i="3"/>
  <c r="J1563" i="3"/>
  <c r="BK1532" i="3"/>
  <c r="BK1478" i="3"/>
  <c r="BK1439" i="3"/>
  <c r="J1419" i="3"/>
  <c r="J1396" i="3"/>
  <c r="J1334" i="3"/>
  <c r="J1227" i="3"/>
  <c r="J1152" i="3"/>
  <c r="J1134" i="3"/>
  <c r="BK1104" i="3"/>
  <c r="J1066" i="3"/>
  <c r="BK1044" i="3"/>
  <c r="J979" i="3"/>
  <c r="BK670" i="3"/>
  <c r="BK433" i="3"/>
  <c r="J194" i="3"/>
  <c r="J2012" i="3"/>
  <c r="BK1963" i="3"/>
  <c r="BK1946" i="3"/>
  <c r="BK1914" i="3"/>
  <c r="J1887" i="3"/>
  <c r="BK1812" i="3"/>
  <c r="BK1767" i="3"/>
  <c r="J1751" i="3"/>
  <c r="BK1718" i="3"/>
  <c r="J1688" i="3"/>
  <c r="BK1501" i="3"/>
  <c r="BK1438" i="3"/>
  <c r="J1370" i="3"/>
  <c r="J1359" i="3"/>
  <c r="BK1321" i="3"/>
  <c r="BK1269" i="3"/>
  <c r="BK1237" i="3"/>
  <c r="J1198" i="3"/>
  <c r="BK1190" i="3"/>
  <c r="J1175" i="3"/>
  <c r="BK1155" i="3"/>
  <c r="BK1113" i="3"/>
  <c r="BK1029" i="3"/>
  <c r="BK911" i="3"/>
  <c r="BK742" i="3"/>
  <c r="J714" i="3"/>
  <c r="J627" i="3"/>
  <c r="J448" i="3"/>
  <c r="J335" i="3"/>
  <c r="BK267" i="3"/>
  <c r="J171" i="3"/>
  <c r="BK2011" i="3"/>
  <c r="J1889" i="3"/>
  <c r="J1771" i="3"/>
  <c r="BK1714" i="3"/>
  <c r="J1614" i="3"/>
  <c r="BK1541" i="3"/>
  <c r="BK1528" i="3"/>
  <c r="BK1356" i="3"/>
  <c r="J1308" i="3"/>
  <c r="BK1267" i="3"/>
  <c r="J1238" i="3"/>
  <c r="J1206" i="3"/>
  <c r="BK1188" i="3"/>
  <c r="J1143" i="3"/>
  <c r="J1114" i="3"/>
  <c r="BK1092" i="3"/>
  <c r="J1078" i="3"/>
  <c r="J1052" i="3"/>
  <c r="J1010" i="3"/>
  <c r="J935" i="3"/>
  <c r="J670" i="3"/>
  <c r="J217" i="3"/>
  <c r="BK1959" i="3"/>
  <c r="J1849" i="3"/>
  <c r="J1767" i="3"/>
  <c r="BK1733" i="3"/>
  <c r="BK1608" i="3"/>
  <c r="BK1534" i="3"/>
  <c r="J1456" i="3"/>
  <c r="J1379" i="3"/>
  <c r="BK1315" i="3"/>
  <c r="BK1279" i="3"/>
  <c r="J1257" i="3"/>
  <c r="J1215" i="3"/>
  <c r="J1180" i="3"/>
  <c r="BK1131" i="3"/>
  <c r="J1097" i="3"/>
  <c r="J1080" i="3"/>
  <c r="J974" i="3"/>
  <c r="BK930" i="3"/>
  <c r="J829" i="3"/>
  <c r="BK701" i="3"/>
  <c r="BK382" i="3"/>
  <c r="J304" i="3"/>
  <c r="J224" i="3"/>
  <c r="BK139" i="2"/>
  <c r="J1575" i="3"/>
  <c r="BK1526" i="3"/>
  <c r="J1451" i="3"/>
  <c r="BK1420" i="3"/>
  <c r="BK1375" i="3"/>
  <c r="BK1304" i="3"/>
  <c r="BK1259" i="3"/>
  <c r="BK1235" i="3"/>
  <c r="J1154" i="3"/>
  <c r="J1140" i="3"/>
  <c r="BK1101" i="3"/>
  <c r="J1059" i="3"/>
  <c r="BK977" i="3"/>
  <c r="J911" i="3"/>
  <c r="J743" i="3"/>
  <c r="J694" i="3"/>
  <c r="J672" i="3"/>
  <c r="BK573" i="3"/>
  <c r="J511" i="3"/>
  <c r="BK254" i="3"/>
  <c r="BK187" i="3"/>
  <c r="J1626" i="3"/>
  <c r="BK1552" i="3"/>
  <c r="J1512" i="3"/>
  <c r="BK1480" i="3"/>
  <c r="J1476" i="3"/>
  <c r="BK1404" i="3"/>
  <c r="J1336" i="3"/>
  <c r="BK1291" i="3"/>
  <c r="BK1252" i="3"/>
  <c r="J1213" i="3"/>
  <c r="BK1154" i="3"/>
  <c r="BK990" i="3"/>
  <c r="BK811" i="3"/>
  <c r="J238" i="3"/>
  <c r="J175" i="3"/>
  <c r="BK1625" i="3"/>
  <c r="J1585" i="3"/>
  <c r="J385" i="3"/>
  <c r="J221" i="3"/>
  <c r="BK183" i="3"/>
  <c r="J1554" i="3"/>
  <c r="BK1524" i="3"/>
  <c r="J1501" i="3"/>
  <c r="BK1475" i="3"/>
  <c r="BK1457" i="3"/>
  <c r="BK1451" i="3"/>
  <c r="J1441" i="3"/>
  <c r="J1404" i="3"/>
  <c r="J1383" i="3"/>
  <c r="J1332" i="3"/>
  <c r="J1320" i="3"/>
  <c r="J1304" i="3"/>
  <c r="J1266" i="3"/>
  <c r="J1251" i="3"/>
  <c r="J1222" i="3"/>
  <c r="BK1208" i="3"/>
  <c r="BK1169" i="3"/>
  <c r="BK1127" i="3"/>
  <c r="BK1111" i="3"/>
  <c r="J1098" i="3"/>
  <c r="J1070" i="3"/>
  <c r="BK967" i="3"/>
  <c r="J928" i="3"/>
  <c r="J742" i="3"/>
  <c r="BK709" i="3"/>
  <c r="BK428" i="3"/>
  <c r="J187" i="3"/>
  <c r="BK1538" i="3"/>
  <c r="BK1429" i="3"/>
  <c r="J1393" i="3"/>
  <c r="J1259" i="3"/>
  <c r="BK1211" i="3"/>
  <c r="J1203" i="3"/>
  <c r="BK1195" i="3"/>
  <c r="BK1178" i="3"/>
  <c r="J1137" i="3"/>
  <c r="J1129" i="3"/>
  <c r="BK1666" i="3"/>
  <c r="BK1646" i="3"/>
  <c r="J1589" i="3"/>
  <c r="J1557" i="3"/>
  <c r="J1523" i="3"/>
  <c r="BK1510" i="3"/>
  <c r="J1503" i="3"/>
  <c r="J1482" i="3"/>
  <c r="J1474" i="3"/>
  <c r="BK788" i="3"/>
  <c r="J550" i="3"/>
  <c r="J1664" i="3"/>
  <c r="BK1498" i="3"/>
  <c r="J1453" i="3"/>
  <c r="J1423" i="3"/>
  <c r="J1357" i="3"/>
  <c r="J1285" i="3"/>
  <c r="BK1224" i="3"/>
  <c r="BK1168" i="3"/>
  <c r="J1110" i="3"/>
  <c r="J963" i="3"/>
  <c r="BK678" i="3"/>
  <c r="BK304" i="3"/>
  <c r="J1985" i="3"/>
  <c r="J1886" i="3"/>
  <c r="J1745" i="3"/>
  <c r="BK1661" i="3"/>
  <c r="J1511" i="3"/>
  <c r="BK1367" i="3"/>
  <c r="J1282" i="3"/>
  <c r="J1236" i="3"/>
  <c r="BK1173" i="3"/>
  <c r="J1002" i="3"/>
  <c r="J709" i="3"/>
  <c r="BK300" i="3"/>
  <c r="BK2025" i="3"/>
  <c r="BK1952" i="3"/>
  <c r="BK1880" i="3"/>
  <c r="BK1729" i="3"/>
  <c r="BK1676" i="3"/>
  <c r="BK1555" i="3"/>
  <c r="J1531" i="3"/>
  <c r="BK1459" i="3"/>
  <c r="BK1432" i="3"/>
  <c r="BK1407" i="3"/>
  <c r="BK1336" i="3"/>
  <c r="J1188" i="3"/>
  <c r="J1118" i="3"/>
  <c r="J1081" i="3"/>
  <c r="BK1052" i="3"/>
  <c r="J962" i="3"/>
  <c r="J570" i="3"/>
  <c r="BK233" i="3"/>
  <c r="J2013" i="3"/>
  <c r="BK824" i="3"/>
  <c r="BK703" i="3"/>
  <c r="J504" i="3"/>
  <c r="BK230" i="3"/>
  <c r="J2021" i="3"/>
  <c r="BK1867" i="3"/>
  <c r="BK1707" i="3"/>
  <c r="BK1547" i="3"/>
  <c r="BK1467" i="3"/>
  <c r="J1310" i="3"/>
  <c r="BK1251" i="3"/>
  <c r="BK1198" i="3"/>
  <c r="J1123" i="3"/>
  <c r="BK1087" i="3"/>
  <c r="BK1061" i="3"/>
  <c r="J987" i="3"/>
  <c r="BK928" i="3"/>
  <c r="J312" i="3"/>
  <c r="J1952" i="3"/>
  <c r="J1765" i="3"/>
  <c r="J1704" i="3"/>
  <c r="J1535" i="3"/>
  <c r="J1420" i="3"/>
  <c r="J1319" i="3"/>
  <c r="J1278" i="3"/>
  <c r="J1142" i="3"/>
  <c r="BK1103" i="3"/>
  <c r="J1086" i="3"/>
  <c r="BK1035" i="3"/>
  <c r="J874" i="3"/>
  <c r="BK751" i="3"/>
  <c r="BK491" i="3"/>
  <c r="BK312" i="3"/>
  <c r="BK181" i="3"/>
  <c r="J133" i="2"/>
  <c r="BK133" i="2"/>
  <c r="BK129" i="2"/>
  <c r="J124" i="2"/>
  <c r="J1552" i="3"/>
  <c r="BK1522" i="3"/>
  <c r="J1443" i="3"/>
  <c r="BK1366" i="3"/>
  <c r="BK1280" i="3"/>
  <c r="BK1225" i="3"/>
  <c r="J1165" i="3"/>
  <c r="BK1147" i="3"/>
  <c r="BK1106" i="3"/>
  <c r="J1048" i="3"/>
  <c r="BK960" i="3"/>
  <c r="J773" i="3"/>
  <c r="J679" i="3"/>
  <c r="BK568" i="3"/>
  <c r="J383" i="3"/>
  <c r="BK202" i="3"/>
  <c r="BK1618" i="3"/>
  <c r="J1520" i="3"/>
  <c r="BK1494" i="3"/>
  <c r="BK1450" i="3"/>
  <c r="J1394" i="3"/>
  <c r="J1294" i="3"/>
  <c r="J1231" i="3"/>
  <c r="BK1184" i="3"/>
  <c r="BK1008" i="3"/>
  <c r="J246" i="3"/>
  <c r="J1561" i="3"/>
  <c r="BK1523" i="3"/>
  <c r="BK1461" i="3"/>
  <c r="J1438" i="3"/>
  <c r="J1386" i="3"/>
  <c r="BK1348" i="3"/>
  <c r="J1265" i="3"/>
  <c r="BK1102" i="3"/>
  <c r="BK874" i="3"/>
  <c r="BK746" i="3"/>
  <c r="BK693" i="3"/>
  <c r="J599" i="3"/>
  <c r="BK448" i="3"/>
  <c r="J289" i="3"/>
  <c r="J1627" i="3"/>
  <c r="BK1550" i="3"/>
  <c r="BK1481" i="3"/>
  <c r="BK1456" i="3"/>
  <c r="BK1437" i="3"/>
  <c r="BK1394" i="3"/>
  <c r="BK1316" i="3"/>
  <c r="BK1265" i="3"/>
  <c r="BK1232" i="3"/>
  <c r="J1159" i="3"/>
  <c r="BK1099" i="3"/>
  <c r="J1029" i="3"/>
  <c r="J807" i="3"/>
  <c r="BK738" i="3"/>
  <c r="J282" i="3"/>
  <c r="J1437" i="3"/>
  <c r="BK1396" i="3"/>
  <c r="BK1206" i="3"/>
  <c r="J1190" i="3"/>
  <c r="J1139" i="3"/>
  <c r="J1656" i="3"/>
  <c r="J1576" i="3"/>
  <c r="J1517" i="3"/>
  <c r="BK1484" i="3"/>
  <c r="BK1444" i="3"/>
  <c r="BK1390" i="3"/>
  <c r="BK1338" i="3"/>
  <c r="J793" i="3"/>
  <c r="J693" i="3"/>
  <c r="J428" i="3"/>
  <c r="J227" i="3"/>
  <c r="J1543" i="3"/>
  <c r="J1466" i="3"/>
  <c r="BK1441" i="3"/>
  <c r="BK1399" i="3"/>
  <c r="BK1350" i="3"/>
  <c r="J1277" i="3"/>
  <c r="J1160" i="3"/>
  <c r="BK1091" i="3"/>
  <c r="BK865" i="3"/>
  <c r="BK550" i="3"/>
  <c r="BK2080" i="3"/>
  <c r="BK1903" i="3"/>
  <c r="BK1837" i="3"/>
  <c r="BK1738" i="3"/>
  <c r="J1693" i="3"/>
  <c r="BK1581" i="3"/>
  <c r="J1429" i="3"/>
  <c r="BK1319" i="3"/>
  <c r="J1280" i="3"/>
  <c r="J1230" i="3"/>
  <c r="J1158" i="3"/>
  <c r="J1074" i="3"/>
  <c r="BK981" i="3"/>
  <c r="J491" i="3"/>
  <c r="J382" i="3"/>
  <c r="J2034" i="3"/>
  <c r="J1957" i="3"/>
  <c r="BK1842" i="3"/>
  <c r="BK1745" i="3"/>
  <c r="BK1703" i="3"/>
  <c r="BK1585" i="3"/>
  <c r="BK1512" i="3"/>
  <c r="J1447" i="3"/>
  <c r="BK1410" i="3"/>
  <c r="J1323" i="3"/>
  <c r="J1195" i="3"/>
  <c r="BK1139" i="3"/>
  <c r="J1094" i="3"/>
  <c r="J1057" i="3"/>
  <c r="J815" i="3"/>
  <c r="BK627" i="3"/>
  <c r="BK228" i="3"/>
  <c r="J2017" i="3"/>
  <c r="BK1954" i="3"/>
  <c r="J1855" i="3"/>
  <c r="BK1769" i="3"/>
  <c r="BK1747" i="3"/>
  <c r="J1716" i="3"/>
  <c r="J1669" i="3"/>
  <c r="J1473" i="3"/>
  <c r="BK1364" i="3"/>
  <c r="BK1342" i="3"/>
  <c r="J1293" i="3"/>
  <c r="BK1253" i="3"/>
  <c r="BK1194" i="3"/>
  <c r="J1181" i="3"/>
  <c r="BK1148" i="3"/>
  <c r="J1068" i="3"/>
  <c r="J939" i="3"/>
  <c r="J788" i="3"/>
  <c r="J647" i="3"/>
  <c r="BK409" i="3"/>
  <c r="BK283" i="3"/>
  <c r="BK2015" i="3"/>
  <c r="BK1905" i="3"/>
  <c r="J1750" i="3"/>
  <c r="J1602" i="3"/>
  <c r="BK1530" i="3"/>
  <c r="J1446" i="3"/>
  <c r="J1292" i="3"/>
  <c r="J1226" i="3"/>
  <c r="BK1174" i="3"/>
  <c r="J1096" i="3"/>
  <c r="BK1076" i="3"/>
  <c r="J960" i="3"/>
  <c r="BK191" i="3"/>
  <c r="BK1835" i="3"/>
  <c r="J1747" i="3"/>
  <c r="BK1622" i="3"/>
  <c r="BK1431" i="3"/>
  <c r="BK1357" i="3"/>
  <c r="J1275" i="3"/>
  <c r="BK1244" i="3"/>
  <c r="J1191" i="3"/>
  <c r="BK1138" i="3"/>
  <c r="BK1090" i="3"/>
  <c r="BK1048" i="3"/>
  <c r="J839" i="3"/>
  <c r="J752" i="3"/>
  <c r="J398" i="3"/>
  <c r="J291" i="3"/>
  <c r="J128" i="2"/>
  <c r="J132" i="2"/>
  <c r="J126" i="2"/>
  <c r="BK128" i="2"/>
  <c r="BK1545" i="3"/>
  <c r="J1521" i="3"/>
  <c r="J1427" i="3"/>
  <c r="J1355" i="3"/>
  <c r="BK1264" i="3"/>
  <c r="BK1215" i="3"/>
  <c r="J1156" i="3"/>
  <c r="BK1128" i="3"/>
  <c r="J1079" i="3"/>
  <c r="J1012" i="3"/>
  <c r="J937" i="3"/>
  <c r="J789" i="3"/>
  <c r="BK575" i="3"/>
  <c r="BK509" i="3"/>
  <c r="BK227" i="3"/>
  <c r="J183" i="3"/>
  <c r="J1616" i="3"/>
  <c r="BK1517" i="3"/>
  <c r="BK1492" i="3"/>
  <c r="BK1477" i="3"/>
  <c r="BK1403" i="3"/>
  <c r="BK1326" i="3"/>
  <c r="J1272" i="3"/>
  <c r="BK1218" i="3"/>
  <c r="BK1201" i="3"/>
  <c r="J1089" i="3"/>
  <c r="J879" i="3"/>
  <c r="J305" i="3"/>
  <c r="BK1672" i="3"/>
  <c r="BK1551" i="3"/>
  <c r="J1522" i="3"/>
  <c r="J1459" i="3"/>
  <c r="J1403" i="3"/>
  <c r="J1368" i="3"/>
  <c r="BK1346" i="3"/>
  <c r="BK1163" i="3"/>
  <c r="J861" i="3"/>
  <c r="BK1115" i="3"/>
  <c r="J1073" i="3"/>
  <c r="J913" i="3"/>
  <c r="BK741" i="3"/>
  <c r="BK414" i="3"/>
  <c r="J1533" i="3"/>
  <c r="J1377" i="3"/>
  <c r="BK1229" i="3"/>
  <c r="BK1142" i="3"/>
  <c r="J1131" i="3"/>
  <c r="J1658" i="3"/>
  <c r="J1581" i="3"/>
  <c r="J1542" i="3"/>
  <c r="BK1514" i="3"/>
  <c r="BK1499" i="3"/>
  <c r="J1478" i="3"/>
  <c r="J1381" i="3"/>
  <c r="J1305" i="3"/>
  <c r="BK799" i="3"/>
  <c r="BK720" i="3"/>
  <c r="BK565" i="3"/>
  <c r="BK238" i="3"/>
  <c r="BK1656" i="3"/>
  <c r="BK1548" i="3"/>
  <c r="J1489" i="3"/>
  <c r="BK1452" i="3"/>
  <c r="J1435" i="3"/>
  <c r="BK1417" i="3"/>
  <c r="BK1369" i="3"/>
  <c r="J1348" i="3"/>
  <c r="J1270" i="3"/>
  <c r="BK1222" i="3"/>
  <c r="J1170" i="3"/>
  <c r="J1115" i="3"/>
  <c r="BK1064" i="3"/>
  <c r="J942" i="3"/>
  <c r="BK777" i="3"/>
  <c r="BK674" i="3"/>
  <c r="BK383" i="3"/>
  <c r="J210" i="3"/>
  <c r="BK2026" i="3"/>
  <c r="J1955" i="3"/>
  <c r="J1842" i="3"/>
  <c r="BK1786" i="3"/>
  <c r="BK1722" i="3"/>
  <c r="BK1690" i="3"/>
  <c r="BK1614" i="3"/>
  <c r="BK1518" i="3"/>
  <c r="BK1473" i="3"/>
  <c r="BK1392" i="3"/>
  <c r="J1340" i="3"/>
  <c r="BK1286" i="3"/>
  <c r="J1254" i="3"/>
  <c r="J1224" i="3"/>
  <c r="BK1181" i="3"/>
  <c r="BK1160" i="3"/>
  <c r="BK1137" i="3"/>
  <c r="J1082" i="3"/>
  <c r="J1018" i="3"/>
  <c r="BK969" i="3"/>
  <c r="J721" i="3"/>
  <c r="BK548" i="3"/>
  <c r="BK403" i="3"/>
  <c r="BK295" i="3"/>
  <c r="BK2035" i="3"/>
  <c r="J1984" i="3"/>
  <c r="J1913" i="3"/>
  <c r="BK1859" i="3"/>
  <c r="BK1811" i="3"/>
  <c r="J1753" i="3"/>
  <c r="BK1720" i="3"/>
  <c r="J1636" i="3"/>
  <c r="BK1589" i="3"/>
  <c r="BK1535" i="3"/>
  <c r="BK1489" i="3"/>
  <c r="J1450" i="3"/>
  <c r="BK1422" i="3"/>
  <c r="BK1405" i="3"/>
  <c r="BK1384" i="3"/>
  <c r="J1321" i="3"/>
  <c r="BK1228" i="3"/>
  <c r="J1182" i="3"/>
  <c r="J1136" i="3"/>
  <c r="BK1109" i="3"/>
  <c r="BK1089" i="3"/>
  <c r="BK1967" i="3"/>
  <c r="J1944" i="3"/>
  <c r="BK1913" i="3"/>
  <c r="J1880" i="3"/>
  <c r="BK1807" i="3"/>
  <c r="BK1771" i="3"/>
  <c r="BK1759" i="3"/>
  <c r="BK1740" i="3"/>
  <c r="J1721" i="3"/>
  <c r="J1691" i="3"/>
  <c r="BK1509" i="3"/>
  <c r="J1495" i="3"/>
  <c r="J1428" i="3"/>
  <c r="J1365" i="3"/>
  <c r="BK1358" i="3"/>
  <c r="BK1295" i="3"/>
  <c r="BK1262" i="3"/>
  <c r="J1210" i="3"/>
  <c r="J1201" i="3"/>
  <c r="BK1191" i="3"/>
  <c r="J1183" i="3"/>
  <c r="J1164" i="3"/>
  <c r="J1133" i="3"/>
  <c r="BK1086" i="3"/>
  <c r="BK1066" i="3"/>
  <c r="BK962" i="3"/>
  <c r="J845" i="3"/>
  <c r="J720" i="3"/>
  <c r="BK665" i="3"/>
  <c r="J532" i="3"/>
  <c r="BK350" i="3"/>
  <c r="J254" i="3"/>
  <c r="J2025" i="3"/>
  <c r="BK1985" i="3"/>
  <c r="J1914" i="3"/>
  <c r="BK1797" i="3"/>
  <c r="BK1727" i="3"/>
  <c r="J1583" i="3"/>
  <c r="J1534" i="3"/>
  <c r="BK1485" i="3"/>
  <c r="BK1325" i="3"/>
  <c r="J1286" i="3"/>
  <c r="J1253" i="3"/>
  <c r="BK1230" i="3"/>
  <c r="BK1037" i="3"/>
  <c r="BK937" i="3"/>
  <c r="BK392" i="3"/>
  <c r="BK2013" i="3"/>
  <c r="J1769" i="3"/>
  <c r="BK1716" i="3"/>
  <c r="J1606" i="3"/>
  <c r="J1518" i="3"/>
  <c r="BK1383" i="3"/>
  <c r="J1299" i="3"/>
  <c r="BK1261" i="3"/>
  <c r="BK1226" i="3"/>
  <c r="BK1189" i="3"/>
  <c r="BK1135" i="3"/>
  <c r="BK1100" i="3"/>
  <c r="BK1042" i="3"/>
  <c r="BK933" i="3"/>
  <c r="BK789" i="3"/>
  <c r="BK504" i="3"/>
  <c r="BK380" i="3"/>
  <c r="J236" i="3"/>
  <c r="BK180" i="3"/>
  <c r="F33" i="2" l="1"/>
  <c r="BK123" i="2"/>
  <c r="P197" i="3"/>
  <c r="BK306" i="3"/>
  <c r="J306" i="3"/>
  <c r="J103" i="3"/>
  <c r="T508" i="3"/>
  <c r="T691" i="3"/>
  <c r="P731" i="3"/>
  <c r="BK1055" i="3"/>
  <c r="J1055" i="3"/>
  <c r="J117" i="3"/>
  <c r="R1177" i="3"/>
  <c r="BK1307" i="3"/>
  <c r="J1307" i="3"/>
  <c r="J122" i="3"/>
  <c r="P1327" i="3"/>
  <c r="T1354" i="3"/>
  <c r="P1433" i="3"/>
  <c r="P1470" i="3"/>
  <c r="T1505" i="3"/>
  <c r="R1558" i="3"/>
  <c r="T1558" i="3"/>
  <c r="T1621" i="3"/>
  <c r="T1773" i="3"/>
  <c r="T127" i="2"/>
  <c r="T170" i="3"/>
  <c r="BK193" i="3"/>
  <c r="J193" i="3"/>
  <c r="J100" i="3"/>
  <c r="T193" i="3"/>
  <c r="P508" i="3"/>
  <c r="R685" i="3"/>
  <c r="BK731" i="3"/>
  <c r="J731" i="3"/>
  <c r="J109" i="3"/>
  <c r="BK932" i="3"/>
  <c r="J932" i="3" s="1"/>
  <c r="J111" i="3" s="1"/>
  <c r="R944" i="3"/>
  <c r="T991" i="3"/>
  <c r="P1177" i="3"/>
  <c r="P1307" i="3"/>
  <c r="BK1354" i="3"/>
  <c r="J1354" i="3" s="1"/>
  <c r="J126" i="3" s="1"/>
  <c r="T1374" i="3"/>
  <c r="P1426" i="3"/>
  <c r="R1463" i="3"/>
  <c r="T1490" i="3"/>
  <c r="T1497" i="3"/>
  <c r="R1562" i="3"/>
  <c r="P1732" i="3"/>
  <c r="R1966" i="3"/>
  <c r="P127" i="2"/>
  <c r="R170" i="3"/>
  <c r="P311" i="3"/>
  <c r="T753" i="3"/>
  <c r="P944" i="3"/>
  <c r="P991" i="3"/>
  <c r="T1177" i="3"/>
  <c r="P1301" i="3"/>
  <c r="T1307" i="3"/>
  <c r="P1374" i="3"/>
  <c r="R1470" i="3"/>
  <c r="BK1493" i="3"/>
  <c r="J1493" i="3"/>
  <c r="J134" i="3"/>
  <c r="P1497" i="3"/>
  <c r="R1502" i="3"/>
  <c r="BK1621" i="3"/>
  <c r="J1621" i="3"/>
  <c r="J141" i="3" s="1"/>
  <c r="P1773" i="3"/>
  <c r="BK2014" i="3"/>
  <c r="J2014" i="3"/>
  <c r="J147" i="3"/>
  <c r="R123" i="2"/>
  <c r="T197" i="3"/>
  <c r="P306" i="3"/>
  <c r="R400" i="3"/>
  <c r="P691" i="3"/>
  <c r="T731" i="3"/>
  <c r="R932" i="3"/>
  <c r="R968" i="3"/>
  <c r="R1217" i="3"/>
  <c r="T1312" i="3"/>
  <c r="R1389" i="3"/>
  <c r="BK1505" i="3"/>
  <c r="J1505" i="3"/>
  <c r="J138" i="3"/>
  <c r="P1558" i="3"/>
  <c r="R1621" i="3"/>
  <c r="R1732" i="3"/>
  <c r="T1966" i="3"/>
  <c r="R127" i="2"/>
  <c r="P170" i="3"/>
  <c r="R185" i="3"/>
  <c r="P193" i="3"/>
  <c r="R193" i="3"/>
  <c r="T299" i="3"/>
  <c r="R508" i="3"/>
  <c r="R691" i="3"/>
  <c r="R731" i="3"/>
  <c r="P932" i="3"/>
  <c r="BK968" i="3"/>
  <c r="J968" i="3"/>
  <c r="J115" i="3"/>
  <c r="T968" i="3"/>
  <c r="P1217" i="3"/>
  <c r="T1301" i="3"/>
  <c r="R1307" i="3"/>
  <c r="BK1389" i="3"/>
  <c r="J1389" i="3"/>
  <c r="J128" i="3"/>
  <c r="T1426" i="3"/>
  <c r="P1463" i="3"/>
  <c r="P1493" i="3"/>
  <c r="BK1502" i="3"/>
  <c r="J1502" i="3"/>
  <c r="J137" i="3" s="1"/>
  <c r="P1502" i="3"/>
  <c r="R1673" i="3"/>
  <c r="T1888" i="3"/>
  <c r="R2014" i="3"/>
  <c r="T123" i="2"/>
  <c r="T122" i="2"/>
  <c r="T121" i="2" s="1"/>
  <c r="BK311" i="3"/>
  <c r="J311" i="3" s="1"/>
  <c r="J104" i="3" s="1"/>
  <c r="T400" i="3"/>
  <c r="P685" i="3"/>
  <c r="R1055" i="3"/>
  <c r="BK1301" i="3"/>
  <c r="J1301" i="3"/>
  <c r="J121" i="3"/>
  <c r="T1327" i="3"/>
  <c r="R1374" i="3"/>
  <c r="BK1426" i="3"/>
  <c r="J1426" i="3"/>
  <c r="J129" i="3" s="1"/>
  <c r="T1463" i="3"/>
  <c r="P1490" i="3"/>
  <c r="T1502" i="3"/>
  <c r="BK1558" i="3"/>
  <c r="J1558" i="3"/>
  <c r="J139" i="3"/>
  <c r="P1621" i="3"/>
  <c r="T1732" i="3"/>
  <c r="BK1966" i="3"/>
  <c r="J1966" i="3" s="1"/>
  <c r="J146" i="3" s="1"/>
  <c r="T2014" i="3"/>
  <c r="BK127" i="2"/>
  <c r="J127" i="2"/>
  <c r="J99" i="2" s="1"/>
  <c r="BK197" i="3"/>
  <c r="J197" i="3" s="1"/>
  <c r="J101" i="3" s="1"/>
  <c r="R299" i="3"/>
  <c r="T311" i="3"/>
  <c r="BK753" i="3"/>
  <c r="J753" i="3" s="1"/>
  <c r="J110" i="3" s="1"/>
  <c r="T932" i="3"/>
  <c r="T944" i="3"/>
  <c r="R991" i="3"/>
  <c r="BK1177" i="3"/>
  <c r="J1177" i="3"/>
  <c r="J118" i="3" s="1"/>
  <c r="R1301" i="3"/>
  <c r="R1327" i="3"/>
  <c r="P1389" i="3"/>
  <c r="R1426" i="3"/>
  <c r="BK1470" i="3"/>
  <c r="J1470" i="3"/>
  <c r="J132" i="3" s="1"/>
  <c r="R1490" i="3"/>
  <c r="T1493" i="3"/>
  <c r="R1497" i="3"/>
  <c r="BK1562" i="3"/>
  <c r="J1562" i="3" s="1"/>
  <c r="J140" i="3" s="1"/>
  <c r="BK1673" i="3"/>
  <c r="J1673" i="3"/>
  <c r="J142" i="3"/>
  <c r="BK1773" i="3"/>
  <c r="J1773" i="3" s="1"/>
  <c r="J144" i="3" s="1"/>
  <c r="P1966" i="3"/>
  <c r="P2014" i="3"/>
  <c r="BK170" i="3"/>
  <c r="J170" i="3"/>
  <c r="J98" i="3" s="1"/>
  <c r="P185" i="3"/>
  <c r="BK299" i="3"/>
  <c r="J299" i="3"/>
  <c r="J102" i="3"/>
  <c r="T306" i="3"/>
  <c r="P400" i="3"/>
  <c r="BK691" i="3"/>
  <c r="J691" i="3"/>
  <c r="J108" i="3"/>
  <c r="P1055" i="3"/>
  <c r="P1312" i="3"/>
  <c r="P1354" i="3"/>
  <c r="BK1433" i="3"/>
  <c r="J1433" i="3"/>
  <c r="J130" i="3"/>
  <c r="BK1463" i="3"/>
  <c r="J1463" i="3" s="1"/>
  <c r="J131" i="3" s="1"/>
  <c r="P1505" i="3"/>
  <c r="P1673" i="3"/>
  <c r="BK1888" i="3"/>
  <c r="J1888" i="3" s="1"/>
  <c r="J145" i="3" s="1"/>
  <c r="BK2027" i="3"/>
  <c r="J2027" i="3"/>
  <c r="J148" i="3"/>
  <c r="P123" i="2"/>
  <c r="P122" i="2"/>
  <c r="P121" i="2" s="1"/>
  <c r="AU95" i="1" s="1"/>
  <c r="T185" i="3"/>
  <c r="R311" i="3"/>
  <c r="P753" i="3"/>
  <c r="P968" i="3"/>
  <c r="BK1217" i="3"/>
  <c r="J1217" i="3" s="1"/>
  <c r="J119" i="3" s="1"/>
  <c r="R1312" i="3"/>
  <c r="R1354" i="3"/>
  <c r="R1433" i="3"/>
  <c r="BK1490" i="3"/>
  <c r="J1490" i="3"/>
  <c r="J133" i="3" s="1"/>
  <c r="BK1497" i="3"/>
  <c r="J1497" i="3"/>
  <c r="J135" i="3" s="1"/>
  <c r="P1562" i="3"/>
  <c r="BK1732" i="3"/>
  <c r="J1732" i="3"/>
  <c r="J143" i="3"/>
  <c r="R1888" i="3"/>
  <c r="P2027" i="3"/>
  <c r="BK185" i="3"/>
  <c r="J185" i="3" s="1"/>
  <c r="J99" i="3" s="1"/>
  <c r="BK508" i="3"/>
  <c r="J508" i="3"/>
  <c r="J106" i="3" s="1"/>
  <c r="BK685" i="3"/>
  <c r="J685" i="3" s="1"/>
  <c r="J107" i="3" s="1"/>
  <c r="T685" i="3"/>
  <c r="T1055" i="3"/>
  <c r="BK1312" i="3"/>
  <c r="J1312" i="3" s="1"/>
  <c r="J123" i="3" s="1"/>
  <c r="T1389" i="3"/>
  <c r="T1470" i="3"/>
  <c r="R1493" i="3"/>
  <c r="T1562" i="3"/>
  <c r="R1773" i="3"/>
  <c r="R2027" i="3"/>
  <c r="R197" i="3"/>
  <c r="P299" i="3"/>
  <c r="R306" i="3"/>
  <c r="BK400" i="3"/>
  <c r="J400" i="3" s="1"/>
  <c r="J105" i="3" s="1"/>
  <c r="R753" i="3"/>
  <c r="BK944" i="3"/>
  <c r="BK991" i="3"/>
  <c r="J991" i="3" s="1"/>
  <c r="J116" i="3" s="1"/>
  <c r="T1217" i="3"/>
  <c r="BK1327" i="3"/>
  <c r="J1327" i="3"/>
  <c r="J124" i="3"/>
  <c r="BK1374" i="3"/>
  <c r="J1374" i="3" s="1"/>
  <c r="J127" i="3" s="1"/>
  <c r="T1433" i="3"/>
  <c r="R1505" i="3"/>
  <c r="T1673" i="3"/>
  <c r="P1888" i="3"/>
  <c r="T2027" i="3"/>
  <c r="BK1352" i="3"/>
  <c r="J1352" i="3"/>
  <c r="J125" i="3"/>
  <c r="BK941" i="3"/>
  <c r="J941" i="3"/>
  <c r="J112" i="3" s="1"/>
  <c r="BK1500" i="3"/>
  <c r="J1500" i="3" s="1"/>
  <c r="J136" i="3" s="1"/>
  <c r="BK138" i="2"/>
  <c r="J138" i="2" s="1"/>
  <c r="J101" i="2" s="1"/>
  <c r="BK135" i="2"/>
  <c r="J135" i="2" s="1"/>
  <c r="J100" i="2" s="1"/>
  <c r="BF186" i="3"/>
  <c r="BF228" i="3"/>
  <c r="BF244" i="3"/>
  <c r="BF267" i="3"/>
  <c r="BF295" i="3"/>
  <c r="BF383" i="3"/>
  <c r="BF386" i="3"/>
  <c r="BF414" i="3"/>
  <c r="BF449" i="3"/>
  <c r="BF625" i="3"/>
  <c r="BF678" i="3"/>
  <c r="BF683" i="3"/>
  <c r="BF845" i="3"/>
  <c r="BF942" i="3"/>
  <c r="BF954" i="3"/>
  <c r="BF979" i="3"/>
  <c r="BF1018" i="3"/>
  <c r="BF1029" i="3"/>
  <c r="BF1031" i="3"/>
  <c r="BF1088" i="3"/>
  <c r="BF1094" i="3"/>
  <c r="BF1099" i="3"/>
  <c r="BF1106" i="3"/>
  <c r="BF1109" i="3"/>
  <c r="BF1115" i="3"/>
  <c r="BF1118" i="3"/>
  <c r="BF1126" i="3"/>
  <c r="BF1156" i="3"/>
  <c r="BF1213" i="3"/>
  <c r="BF1234" i="3"/>
  <c r="BF1236" i="3"/>
  <c r="BF1242" i="3"/>
  <c r="BF1250" i="3"/>
  <c r="BF1252" i="3"/>
  <c r="BF1260" i="3"/>
  <c r="BF1271" i="3"/>
  <c r="BF1305" i="3"/>
  <c r="BF1321" i="3"/>
  <c r="BF1365" i="3"/>
  <c r="BF1384" i="3"/>
  <c r="BF1410" i="3"/>
  <c r="BF1432" i="3"/>
  <c r="BF1447" i="3"/>
  <c r="BF1457" i="3"/>
  <c r="BF1466" i="3"/>
  <c r="BF1510" i="3"/>
  <c r="BF1515" i="3"/>
  <c r="BF1520" i="3"/>
  <c r="BF1521" i="3"/>
  <c r="BF1523" i="3"/>
  <c r="BF1581" i="3"/>
  <c r="BF1593" i="3"/>
  <c r="BF1616" i="3"/>
  <c r="BF1628" i="3"/>
  <c r="BF1649" i="3"/>
  <c r="BF1658" i="3"/>
  <c r="BF1672" i="3"/>
  <c r="BF1691" i="3"/>
  <c r="BF1707" i="3"/>
  <c r="BF1718" i="3"/>
  <c r="BF1722" i="3"/>
  <c r="BF1727" i="3"/>
  <c r="BF1757" i="3"/>
  <c r="BF1759" i="3"/>
  <c r="BF1765" i="3"/>
  <c r="BF1774" i="3"/>
  <c r="BF1797" i="3"/>
  <c r="BF1811" i="3"/>
  <c r="BF1873" i="3"/>
  <c r="BF1887" i="3"/>
  <c r="BF1915" i="3"/>
  <c r="BF1922" i="3"/>
  <c r="BF2001" i="3"/>
  <c r="J89" i="3"/>
  <c r="BF175" i="3"/>
  <c r="BF206" i="3"/>
  <c r="BF259" i="3"/>
  <c r="BF280" i="3"/>
  <c r="BF288" i="3"/>
  <c r="BF300" i="3"/>
  <c r="BF308" i="3"/>
  <c r="BF324" i="3"/>
  <c r="BF380" i="3"/>
  <c r="BF396" i="3"/>
  <c r="BF398" i="3"/>
  <c r="BF416" i="3"/>
  <c r="BF599" i="3"/>
  <c r="BF694" i="3"/>
  <c r="BF740" i="3"/>
  <c r="BF751" i="3"/>
  <c r="BF754" i="3"/>
  <c r="BF930" i="3"/>
  <c r="BF966" i="3"/>
  <c r="BF969" i="3"/>
  <c r="BF981" i="3"/>
  <c r="BF1004" i="3"/>
  <c r="BF1056" i="3"/>
  <c r="BF1070" i="3"/>
  <c r="BF1074" i="3"/>
  <c r="BF1091" i="3"/>
  <c r="BF1093" i="3"/>
  <c r="BF1097" i="3"/>
  <c r="BF1125" i="3"/>
  <c r="BF1132" i="3"/>
  <c r="BF1138" i="3"/>
  <c r="BF1149" i="3"/>
  <c r="BF1166" i="3"/>
  <c r="BF1186" i="3"/>
  <c r="BF1189" i="3"/>
  <c r="BF1194" i="3"/>
  <c r="BF1195" i="3"/>
  <c r="BF1222" i="3"/>
  <c r="BF1228" i="3"/>
  <c r="BF1245" i="3"/>
  <c r="BF1255" i="3"/>
  <c r="BF1257" i="3"/>
  <c r="BF1259" i="3"/>
  <c r="BF1268" i="3"/>
  <c r="BF1274" i="3"/>
  <c r="BF1293" i="3"/>
  <c r="BF1313" i="3"/>
  <c r="BF1319" i="3"/>
  <c r="BF1330" i="3"/>
  <c r="BF1350" i="3"/>
  <c r="BF1364" i="3"/>
  <c r="BF1401" i="3"/>
  <c r="BF1441" i="3"/>
  <c r="BF1452" i="3"/>
  <c r="BF1465" i="3"/>
  <c r="BF1469" i="3"/>
  <c r="BF1482" i="3"/>
  <c r="BF1486" i="3"/>
  <c r="BF1518" i="3"/>
  <c r="BF1539" i="3"/>
  <c r="BF1554" i="3"/>
  <c r="BF1608" i="3"/>
  <c r="BF1686" i="3"/>
  <c r="BF1688" i="3"/>
  <c r="BF1693" i="3"/>
  <c r="BF1712" i="3"/>
  <c r="BF1747" i="3"/>
  <c r="BF1807" i="3"/>
  <c r="BF1814" i="3"/>
  <c r="BF1842" i="3"/>
  <c r="BF1844" i="3"/>
  <c r="BF1901" i="3"/>
  <c r="BF1944" i="3"/>
  <c r="BF1950" i="3"/>
  <c r="BF1952" i="3"/>
  <c r="BF1984" i="3"/>
  <c r="BF2025" i="3"/>
  <c r="BF2026" i="3"/>
  <c r="BF178" i="3"/>
  <c r="BF226" i="3"/>
  <c r="BF233" i="3"/>
  <c r="BF246" i="3"/>
  <c r="BF305" i="3"/>
  <c r="BF394" i="3"/>
  <c r="BF428" i="3"/>
  <c r="BF433" i="3"/>
  <c r="BF541" i="3"/>
  <c r="BF546" i="3"/>
  <c r="BF559" i="3"/>
  <c r="BF570" i="3"/>
  <c r="BF597" i="3"/>
  <c r="BF688" i="3"/>
  <c r="BF728" i="3"/>
  <c r="BF732" i="3"/>
  <c r="BF738" i="3"/>
  <c r="BF807" i="3"/>
  <c r="BF865" i="3"/>
  <c r="BF918" i="3"/>
  <c r="BF967" i="3"/>
  <c r="BF973" i="3"/>
  <c r="BF983" i="3"/>
  <c r="BF1012" i="3"/>
  <c r="BF1063" i="3"/>
  <c r="BF1080" i="3"/>
  <c r="BF1084" i="3"/>
  <c r="BF1119" i="3"/>
  <c r="BF1124" i="3"/>
  <c r="BF1139" i="3"/>
  <c r="BF1142" i="3"/>
  <c r="BF1144" i="3"/>
  <c r="BF1147" i="3"/>
  <c r="BF1150" i="3"/>
  <c r="BF1151" i="3"/>
  <c r="BF1154" i="3"/>
  <c r="BF1157" i="3"/>
  <c r="BF1158" i="3"/>
  <c r="BF1162" i="3"/>
  <c r="BF1163" i="3"/>
  <c r="BF1175" i="3"/>
  <c r="BF1190" i="3"/>
  <c r="BF1191" i="3"/>
  <c r="BF1200" i="3"/>
  <c r="BF1201" i="3"/>
  <c r="BF1208" i="3"/>
  <c r="BF1210" i="3"/>
  <c r="BF1241" i="3"/>
  <c r="BF1246" i="3"/>
  <c r="BF1253" i="3"/>
  <c r="BF1261" i="3"/>
  <c r="BF1264" i="3"/>
  <c r="BF1266" i="3"/>
  <c r="BF1285" i="3"/>
  <c r="BF1323" i="3"/>
  <c r="BF1366" i="3"/>
  <c r="BF1371" i="3"/>
  <c r="BF1376" i="3"/>
  <c r="BF1377" i="3"/>
  <c r="BF1402" i="3"/>
  <c r="BF1404" i="3"/>
  <c r="BF1411" i="3"/>
  <c r="BF1419" i="3"/>
  <c r="BF1436" i="3"/>
  <c r="BF1456" i="3"/>
  <c r="BF1467" i="3"/>
  <c r="BF1476" i="3"/>
  <c r="BF1480" i="3"/>
  <c r="BF1481" i="3"/>
  <c r="BF1484" i="3"/>
  <c r="BF1487" i="3"/>
  <c r="BF1506" i="3"/>
  <c r="BF1512" i="3"/>
  <c r="BF1661" i="3"/>
  <c r="BF1681" i="3"/>
  <c r="BF1690" i="3"/>
  <c r="BF1694" i="3"/>
  <c r="BF1702" i="3"/>
  <c r="BF1703" i="3"/>
  <c r="BF1706" i="3"/>
  <c r="BF1714" i="3"/>
  <c r="BF1721" i="3"/>
  <c r="BF1729" i="3"/>
  <c r="BF1731" i="3"/>
  <c r="BF1733" i="3"/>
  <c r="BF1740" i="3"/>
  <c r="BF1742" i="3"/>
  <c r="BF1750" i="3"/>
  <c r="BF1751" i="3"/>
  <c r="BF1753" i="3"/>
  <c r="BF1763" i="3"/>
  <c r="BF1769" i="3"/>
  <c r="BF1771" i="3"/>
  <c r="BF1786" i="3"/>
  <c r="BF1835" i="3"/>
  <c r="BF1837" i="3"/>
  <c r="BF1849" i="3"/>
  <c r="BF1851" i="3"/>
  <c r="BF1855" i="3"/>
  <c r="BF1859" i="3"/>
  <c r="BF1885" i="3"/>
  <c r="BF1886" i="3"/>
  <c r="BF1903" i="3"/>
  <c r="BF1913" i="3"/>
  <c r="BF1946" i="3"/>
  <c r="BF1948" i="3"/>
  <c r="BF1954" i="3"/>
  <c r="BF1963" i="3"/>
  <c r="BF1965" i="3"/>
  <c r="BF1982" i="3"/>
  <c r="BF2013" i="3"/>
  <c r="BF2033" i="3"/>
  <c r="BF2034" i="3"/>
  <c r="BF173" i="3"/>
  <c r="BF183" i="3"/>
  <c r="BF190" i="3"/>
  <c r="BF196" i="3"/>
  <c r="BF227" i="3"/>
  <c r="BF304" i="3"/>
  <c r="BF334" i="3"/>
  <c r="BF423" i="3"/>
  <c r="BF503" i="3"/>
  <c r="BF575" i="3"/>
  <c r="BF663" i="3"/>
  <c r="BF666" i="3"/>
  <c r="BF672" i="3"/>
  <c r="BF692" i="3"/>
  <c r="BF720" i="3"/>
  <c r="BF743" i="3"/>
  <c r="BF777" i="3"/>
  <c r="BF793" i="3"/>
  <c r="BF829" i="3"/>
  <c r="BF933" i="3"/>
  <c r="BF935" i="3"/>
  <c r="BF939" i="3"/>
  <c r="BF977" i="3"/>
  <c r="BF1054" i="3"/>
  <c r="BF1062" i="3"/>
  <c r="BF1064" i="3"/>
  <c r="BF1069" i="3"/>
  <c r="BF1075" i="3"/>
  <c r="BF1077" i="3"/>
  <c r="BF1078" i="3"/>
  <c r="BF1079" i="3"/>
  <c r="BF1082" i="3"/>
  <c r="BF1090" i="3"/>
  <c r="BF1098" i="3"/>
  <c r="BF1101" i="3"/>
  <c r="BF1102" i="3"/>
  <c r="BF1105" i="3"/>
  <c r="BF1120" i="3"/>
  <c r="BF1121" i="3"/>
  <c r="BF1129" i="3"/>
  <c r="BF1130" i="3"/>
  <c r="BF1140" i="3"/>
  <c r="BF1167" i="3"/>
  <c r="BF1178" i="3"/>
  <c r="BF1192" i="3"/>
  <c r="BF1197" i="3"/>
  <c r="BF1198" i="3"/>
  <c r="BF1199" i="3"/>
  <c r="BF1202" i="3"/>
  <c r="BF1224" i="3"/>
  <c r="BF1231" i="3"/>
  <c r="BF1258" i="3"/>
  <c r="BF1263" i="3"/>
  <c r="BF1284" i="3"/>
  <c r="BF1286" i="3"/>
  <c r="BF1291" i="3"/>
  <c r="BF1299" i="3"/>
  <c r="BF1302" i="3"/>
  <c r="BF1303" i="3"/>
  <c r="BF1314" i="3"/>
  <c r="BF1342" i="3"/>
  <c r="BF1348" i="3"/>
  <c r="BF1357" i="3"/>
  <c r="BF1360" i="3"/>
  <c r="BF1361" i="3"/>
  <c r="BF1406" i="3"/>
  <c r="BF1414" i="3"/>
  <c r="BF1417" i="3"/>
  <c r="BF1434" i="3"/>
  <c r="BF1440" i="3"/>
  <c r="BF1444" i="3"/>
  <c r="BF1458" i="3"/>
  <c r="BF1462" i="3"/>
  <c r="BF1517" i="3"/>
  <c r="BF1519" i="3"/>
  <c r="BF1524" i="3"/>
  <c r="BF1547" i="3"/>
  <c r="BF1549" i="3"/>
  <c r="BF1551" i="3"/>
  <c r="BF1556" i="3"/>
  <c r="BF1559" i="3"/>
  <c r="BF1585" i="3"/>
  <c r="BF1587" i="3"/>
  <c r="BF1622" i="3"/>
  <c r="BF1652" i="3"/>
  <c r="BF1700" i="3"/>
  <c r="BF1704" i="3"/>
  <c r="BF1716" i="3"/>
  <c r="BF1720" i="3"/>
  <c r="BF1723" i="3"/>
  <c r="BF1738" i="3"/>
  <c r="BF1744" i="3"/>
  <c r="BF1745" i="3"/>
  <c r="BF1748" i="3"/>
  <c r="BF1767" i="3"/>
  <c r="BF1772" i="3"/>
  <c r="BF1812" i="3"/>
  <c r="BF1819" i="3"/>
  <c r="BF1823" i="3"/>
  <c r="BF1867" i="3"/>
  <c r="BF1874" i="3"/>
  <c r="BF1889" i="3"/>
  <c r="BF1896" i="3"/>
  <c r="BF1924" i="3"/>
  <c r="BF1955" i="3"/>
  <c r="BF1957" i="3"/>
  <c r="BF1967" i="3"/>
  <c r="BF1981" i="3"/>
  <c r="BF1985" i="3"/>
  <c r="BF1999" i="3"/>
  <c r="BF2011" i="3"/>
  <c r="BF2015" i="3"/>
  <c r="BF2017" i="3"/>
  <c r="BF2021" i="3"/>
  <c r="BF2035" i="3"/>
  <c r="BF176" i="3"/>
  <c r="BF213" i="3"/>
  <c r="BF217" i="3"/>
  <c r="BF289" i="3"/>
  <c r="BF350" i="3"/>
  <c r="BF385" i="3"/>
  <c r="BF506" i="3"/>
  <c r="BF543" i="3"/>
  <c r="BF674" i="3"/>
  <c r="BF703" i="3"/>
  <c r="BF811" i="3"/>
  <c r="BF836" i="3"/>
  <c r="BF850" i="3"/>
  <c r="BF934" i="3"/>
  <c r="BF960" i="3"/>
  <c r="BF962" i="3"/>
  <c r="BF963" i="3"/>
  <c r="BF1010" i="3"/>
  <c r="BF1035" i="3"/>
  <c r="BF1037" i="3"/>
  <c r="BF1058" i="3"/>
  <c r="BF1087" i="3"/>
  <c r="BF1104" i="3"/>
  <c r="BF1108" i="3"/>
  <c r="BF1111" i="3"/>
  <c r="BF1123" i="3"/>
  <c r="BF1133" i="3"/>
  <c r="BF1170" i="3"/>
  <c r="BF1179" i="3"/>
  <c r="BF1182" i="3"/>
  <c r="BF1211" i="3"/>
  <c r="BF1226" i="3"/>
  <c r="BF1269" i="3"/>
  <c r="BF1275" i="3"/>
  <c r="BF1278" i="3"/>
  <c r="BF1287" i="3"/>
  <c r="BF1311" i="3"/>
  <c r="BF1317" i="3"/>
  <c r="BF1322" i="3"/>
  <c r="BF1344" i="3"/>
  <c r="BF1356" i="3"/>
  <c r="BF1363" i="3"/>
  <c r="BF1382" i="3"/>
  <c r="BF1393" i="3"/>
  <c r="BF1407" i="3"/>
  <c r="BF1409" i="3"/>
  <c r="BF1451" i="3"/>
  <c r="BF1477" i="3"/>
  <c r="BF1479" i="3"/>
  <c r="BF1507" i="3"/>
  <c r="BF1522" i="3"/>
  <c r="BF1526" i="3"/>
  <c r="BF1528" i="3"/>
  <c r="BF1529" i="3"/>
  <c r="BF1552" i="3"/>
  <c r="BF1626" i="3"/>
  <c r="BF1636" i="3"/>
  <c r="BF1761" i="3"/>
  <c r="BF1801" i="3"/>
  <c r="BF1857" i="3"/>
  <c r="BF1865" i="3"/>
  <c r="BF1880" i="3"/>
  <c r="BF1905" i="3"/>
  <c r="BF1912" i="3"/>
  <c r="BF1914" i="3"/>
  <c r="BF1959" i="3"/>
  <c r="BF1961" i="3"/>
  <c r="BF2012" i="3"/>
  <c r="BF2028" i="3"/>
  <c r="BF2080" i="3"/>
  <c r="E158" i="3"/>
  <c r="BF180" i="3"/>
  <c r="BF191" i="3"/>
  <c r="BF198" i="3"/>
  <c r="BF283" i="3"/>
  <c r="BF335" i="3"/>
  <c r="BF345" i="3"/>
  <c r="BF402" i="3"/>
  <c r="BF563" i="3"/>
  <c r="BF679" i="3"/>
  <c r="BF714" i="3"/>
  <c r="BF741" i="3"/>
  <c r="BF742" i="3"/>
  <c r="BF745" i="3"/>
  <c r="BF779" i="3"/>
  <c r="BF789" i="3"/>
  <c r="BF815" i="3"/>
  <c r="BF824" i="3"/>
  <c r="BF863" i="3"/>
  <c r="BF870" i="3"/>
  <c r="BF928" i="3"/>
  <c r="BF951" i="3"/>
  <c r="BF987" i="3"/>
  <c r="BF1014" i="3"/>
  <c r="BF1081" i="3"/>
  <c r="BF1095" i="3"/>
  <c r="BF1100" i="3"/>
  <c r="BF1113" i="3"/>
  <c r="BF1116" i="3"/>
  <c r="BF1131" i="3"/>
  <c r="BF1134" i="3"/>
  <c r="BF1155" i="3"/>
  <c r="BF1160" i="3"/>
  <c r="BF1161" i="3"/>
  <c r="BF1165" i="3"/>
  <c r="BF1171" i="3"/>
  <c r="BF1180" i="3"/>
  <c r="BF1212" i="3"/>
  <c r="BF1218" i="3"/>
  <c r="BF1229" i="3"/>
  <c r="BF1235" i="3"/>
  <c r="BF1272" i="3"/>
  <c r="BF1283" i="3"/>
  <c r="BF1289" i="3"/>
  <c r="BF1324" i="3"/>
  <c r="BF1325" i="3"/>
  <c r="BF1338" i="3"/>
  <c r="BF1381" i="3"/>
  <c r="BF1383" i="3"/>
  <c r="BF1386" i="3"/>
  <c r="BF1387" i="3"/>
  <c r="BF1390" i="3"/>
  <c r="BF1396" i="3"/>
  <c r="BF1397" i="3"/>
  <c r="BF1400" i="3"/>
  <c r="BF1405" i="3"/>
  <c r="BF1422" i="3"/>
  <c r="BF1428" i="3"/>
  <c r="BF1437" i="3"/>
  <c r="BF1438" i="3"/>
  <c r="BF1445" i="3"/>
  <c r="BF1450" i="3"/>
  <c r="BF1473" i="3"/>
  <c r="BF1485" i="3"/>
  <c r="BF1495" i="3"/>
  <c r="BF1499" i="3"/>
  <c r="BF1503" i="3"/>
  <c r="BF1516" i="3"/>
  <c r="BF1538" i="3"/>
  <c r="BF1541" i="3"/>
  <c r="BF1544" i="3"/>
  <c r="BF1563" i="3"/>
  <c r="BF1598" i="3"/>
  <c r="BF1614" i="3"/>
  <c r="BF1623" i="3"/>
  <c r="BF1625" i="3"/>
  <c r="BF1666" i="3"/>
  <c r="J123" i="2"/>
  <c r="J98" i="2"/>
  <c r="BF171" i="3"/>
  <c r="BF187" i="3"/>
  <c r="BF202" i="3"/>
  <c r="BF215" i="3"/>
  <c r="BF221" i="3"/>
  <c r="BF230" i="3"/>
  <c r="BF254" i="3"/>
  <c r="BF382" i="3"/>
  <c r="BF392" i="3"/>
  <c r="BF401" i="3"/>
  <c r="BF443" i="3"/>
  <c r="BF491" i="3"/>
  <c r="BF556" i="3"/>
  <c r="BF568" i="3"/>
  <c r="BF670" i="3"/>
  <c r="BF696" i="3"/>
  <c r="BF819" i="3"/>
  <c r="BF839" i="3"/>
  <c r="BF856" i="3"/>
  <c r="BF861" i="3"/>
  <c r="BF1306" i="3"/>
  <c r="BF1346" i="3"/>
  <c r="BF1353" i="3"/>
  <c r="BF1362" i="3"/>
  <c r="BF1367" i="3"/>
  <c r="BF1379" i="3"/>
  <c r="BF1385" i="3"/>
  <c r="BF1391" i="3"/>
  <c r="BF1395" i="3"/>
  <c r="BF1420" i="3"/>
  <c r="BF1472" i="3"/>
  <c r="BF1496" i="3"/>
  <c r="BF1498" i="3"/>
  <c r="BF1514" i="3"/>
  <c r="BF1530" i="3"/>
  <c r="BF1533" i="3"/>
  <c r="BF1540" i="3"/>
  <c r="BF1545" i="3"/>
  <c r="BF1553" i="3"/>
  <c r="BF1664" i="3"/>
  <c r="BF1159" i="3"/>
  <c r="BF1168" i="3"/>
  <c r="BF1172" i="3"/>
  <c r="BF1174" i="3"/>
  <c r="BF1184" i="3"/>
  <c r="BF1188" i="3"/>
  <c r="BF1204" i="3"/>
  <c r="BF1205" i="3"/>
  <c r="BF1214" i="3"/>
  <c r="BF1219" i="3"/>
  <c r="BF1239" i="3"/>
  <c r="BF1251" i="3"/>
  <c r="BF1273" i="3"/>
  <c r="BF1280" i="3"/>
  <c r="BF1297" i="3"/>
  <c r="BF1309" i="3"/>
  <c r="BF1328" i="3"/>
  <c r="BF1336" i="3"/>
  <c r="BF1368" i="3"/>
  <c r="BF1375" i="3"/>
  <c r="BF1398" i="3"/>
  <c r="BF1403" i="3"/>
  <c r="BF1416" i="3"/>
  <c r="BF1425" i="3"/>
  <c r="BF1430" i="3"/>
  <c r="BF1443" i="3"/>
  <c r="BF1536" i="3"/>
  <c r="BF1543" i="3"/>
  <c r="BF189" i="3"/>
  <c r="BF403" i="3"/>
  <c r="BF485" i="3"/>
  <c r="BF511" i="3"/>
  <c r="BF548" i="3"/>
  <c r="BF561" i="3"/>
  <c r="BF573" i="3"/>
  <c r="BF647" i="3"/>
  <c r="BF701" i="3"/>
  <c r="BF702" i="3"/>
  <c r="BF768" i="3"/>
  <c r="BF788" i="3"/>
  <c r="BF937" i="3"/>
  <c r="BF964" i="3"/>
  <c r="BF990" i="3"/>
  <c r="BF1002" i="3"/>
  <c r="BF1016" i="3"/>
  <c r="BF1044" i="3"/>
  <c r="BF1046" i="3"/>
  <c r="BF1052" i="3"/>
  <c r="BF1059" i="3"/>
  <c r="BF1061" i="3"/>
  <c r="BF1065" i="3"/>
  <c r="BF1066" i="3"/>
  <c r="BF1068" i="3"/>
  <c r="BF1085" i="3"/>
  <c r="BF1107" i="3"/>
  <c r="BF1122" i="3"/>
  <c r="BF1128" i="3"/>
  <c r="BF1152" i="3"/>
  <c r="BF1164" i="3"/>
  <c r="BF1173" i="3"/>
  <c r="BF1187" i="3"/>
  <c r="BF1203" i="3"/>
  <c r="BF1206" i="3"/>
  <c r="BF1207" i="3"/>
  <c r="BF1216" i="3"/>
  <c r="BF1223" i="3"/>
  <c r="BF1225" i="3"/>
  <c r="BF1230" i="3"/>
  <c r="BF1233" i="3"/>
  <c r="BF1237" i="3"/>
  <c r="BF1244" i="3"/>
  <c r="BF1256" i="3"/>
  <c r="BF1270" i="3"/>
  <c r="BF1277" i="3"/>
  <c r="BF1290" i="3"/>
  <c r="BF1292" i="3"/>
  <c r="BF1318" i="3"/>
  <c r="BF1332" i="3"/>
  <c r="BF1334" i="3"/>
  <c r="BF1355" i="3"/>
  <c r="BF1372" i="3"/>
  <c r="BF1413" i="3"/>
  <c r="BF1423" i="3"/>
  <c r="BF1424" i="3"/>
  <c r="BF1454" i="3"/>
  <c r="BF1455" i="3"/>
  <c r="BF1459" i="3"/>
  <c r="BF1474" i="3"/>
  <c r="BF1489" i="3"/>
  <c r="BF1491" i="3"/>
  <c r="BF1504" i="3"/>
  <c r="BF1509" i="3"/>
  <c r="BF1525" i="3"/>
  <c r="BF1527" i="3"/>
  <c r="BF1531" i="3"/>
  <c r="BF1532" i="3"/>
  <c r="BF1535" i="3"/>
  <c r="BF1646" i="3"/>
  <c r="BF194" i="3"/>
  <c r="BF210" i="3"/>
  <c r="BF236" i="3"/>
  <c r="BF291" i="3"/>
  <c r="BF302" i="3"/>
  <c r="BF309" i="3"/>
  <c r="BF409" i="3"/>
  <c r="BF504" i="3"/>
  <c r="BF509" i="3"/>
  <c r="BF627" i="3"/>
  <c r="BF645" i="3"/>
  <c r="BF665" i="3"/>
  <c r="BF690" i="3"/>
  <c r="BF715" i="3"/>
  <c r="BF727" i="3"/>
  <c r="BF752" i="3"/>
  <c r="BF773" i="3"/>
  <c r="BF879" i="3"/>
  <c r="BF913" i="3"/>
  <c r="BF992" i="3"/>
  <c r="BF1008" i="3"/>
  <c r="BF1067" i="3"/>
  <c r="BF1076" i="3"/>
  <c r="BF1089" i="3"/>
  <c r="BF1092" i="3"/>
  <c r="BF1103" i="3"/>
  <c r="BF1112" i="3"/>
  <c r="BF1114" i="3"/>
  <c r="BF1146" i="3"/>
  <c r="BF1153" i="3"/>
  <c r="BF1183" i="3"/>
  <c r="BF1254" i="3"/>
  <c r="BF1262" i="3"/>
  <c r="BF1267" i="3"/>
  <c r="BF1282" i="3"/>
  <c r="BF1294" i="3"/>
  <c r="BF1296" i="3"/>
  <c r="BF1304" i="3"/>
  <c r="BF1308" i="3"/>
  <c r="BF1316" i="3"/>
  <c r="BF1370" i="3"/>
  <c r="BF1373" i="3"/>
  <c r="BF1378" i="3"/>
  <c r="BF1392" i="3"/>
  <c r="BF1394" i="3"/>
  <c r="BF1399" i="3"/>
  <c r="BF1421" i="3"/>
  <c r="BF1427" i="3"/>
  <c r="BF1431" i="3"/>
  <c r="BF1439" i="3"/>
  <c r="BF1442" i="3"/>
  <c r="BF1449" i="3"/>
  <c r="BF1460" i="3"/>
  <c r="BF1461" i="3"/>
  <c r="BF1475" i="3"/>
  <c r="BF1488" i="3"/>
  <c r="BF1494" i="3"/>
  <c r="BF1534" i="3"/>
  <c r="BF1537" i="3"/>
  <c r="BF1555" i="3"/>
  <c r="BF1568" i="3"/>
  <c r="BF1583" i="3"/>
  <c r="BF1624" i="3"/>
  <c r="BF1669" i="3"/>
  <c r="BF1674" i="3"/>
  <c r="BF1676" i="3"/>
  <c r="F92" i="3"/>
  <c r="BF177" i="3"/>
  <c r="BF181" i="3"/>
  <c r="BF224" i="3"/>
  <c r="BF273" i="3"/>
  <c r="BF307" i="3"/>
  <c r="BF312" i="3"/>
  <c r="BF544" i="3"/>
  <c r="BF554" i="3"/>
  <c r="BF565" i="3"/>
  <c r="BF667" i="3"/>
  <c r="BF693" i="3"/>
  <c r="BF705" i="3"/>
  <c r="BF799" i="3"/>
  <c r="BF827" i="3"/>
  <c r="BF911" i="3"/>
  <c r="BF974" i="3"/>
  <c r="BF1042" i="3"/>
  <c r="BF1048" i="3"/>
  <c r="BF1117" i="3"/>
  <c r="BF1127" i="3"/>
  <c r="BF1137" i="3"/>
  <c r="BF1141" i="3"/>
  <c r="BF1148" i="3"/>
  <c r="BF1169" i="3"/>
  <c r="BF1176" i="3"/>
  <c r="BF1185" i="3"/>
  <c r="BF1193" i="3"/>
  <c r="BF1196" i="3"/>
  <c r="BF1209" i="3"/>
  <c r="BF1215" i="3"/>
  <c r="BF1232" i="3"/>
  <c r="BF1238" i="3"/>
  <c r="BF1240" i="3"/>
  <c r="BF1243" i="3"/>
  <c r="BF1249" i="3"/>
  <c r="BF1281" i="3"/>
  <c r="BF1295" i="3"/>
  <c r="BF1298" i="3"/>
  <c r="BF1310" i="3"/>
  <c r="BF1340" i="3"/>
  <c r="BF1380" i="3"/>
  <c r="BF1408" i="3"/>
  <c r="BF1412" i="3"/>
  <c r="BF1415" i="3"/>
  <c r="BF1418" i="3"/>
  <c r="BF1448" i="3"/>
  <c r="BF1468" i="3"/>
  <c r="BF1471" i="3"/>
  <c r="BF1478" i="3"/>
  <c r="BF1501" i="3"/>
  <c r="BF1508" i="3"/>
  <c r="BF1511" i="3"/>
  <c r="BF1542" i="3"/>
  <c r="BF1546" i="3"/>
  <c r="BF1557" i="3"/>
  <c r="BF1561" i="3"/>
  <c r="BF1575" i="3"/>
  <c r="BF1602" i="3"/>
  <c r="BF1606" i="3"/>
  <c r="BF1610" i="3"/>
  <c r="BF1620" i="3"/>
  <c r="BF1656" i="3"/>
  <c r="BF238" i="3"/>
  <c r="BF282" i="3"/>
  <c r="BF297" i="3"/>
  <c r="BF448" i="3"/>
  <c r="BF501" i="3"/>
  <c r="BF532" i="3"/>
  <c r="BF550" i="3"/>
  <c r="BF686" i="3"/>
  <c r="BF709" i="3"/>
  <c r="BF721" i="3"/>
  <c r="BF746" i="3"/>
  <c r="BF834" i="3"/>
  <c r="BF874" i="3"/>
  <c r="BF945" i="3"/>
  <c r="BF989" i="3"/>
  <c r="BF1057" i="3"/>
  <c r="BF1060" i="3"/>
  <c r="BF1071" i="3"/>
  <c r="BF1072" i="3"/>
  <c r="BF1073" i="3"/>
  <c r="BF1083" i="3"/>
  <c r="BF1086" i="3"/>
  <c r="BF1096" i="3"/>
  <c r="BF1110" i="3"/>
  <c r="BF1135" i="3"/>
  <c r="BF1136" i="3"/>
  <c r="BF1143" i="3"/>
  <c r="BF1145" i="3"/>
  <c r="BF1181" i="3"/>
  <c r="BF1220" i="3"/>
  <c r="BF1221" i="3"/>
  <c r="BF1227" i="3"/>
  <c r="BF1247" i="3"/>
  <c r="BF1248" i="3"/>
  <c r="BF1265" i="3"/>
  <c r="BF1276" i="3"/>
  <c r="BF1279" i="3"/>
  <c r="BF1288" i="3"/>
  <c r="BF1315" i="3"/>
  <c r="BF1320" i="3"/>
  <c r="BF1326" i="3"/>
  <c r="BF1358" i="3"/>
  <c r="BF1359" i="3"/>
  <c r="BF1369" i="3"/>
  <c r="BF1388" i="3"/>
  <c r="BF1429" i="3"/>
  <c r="BF1435" i="3"/>
  <c r="BF1446" i="3"/>
  <c r="BF1453" i="3"/>
  <c r="BF1464" i="3"/>
  <c r="BF1483" i="3"/>
  <c r="BF1492" i="3"/>
  <c r="BF1513" i="3"/>
  <c r="BF1548" i="3"/>
  <c r="BF1550" i="3"/>
  <c r="BF1576" i="3"/>
  <c r="BF1589" i="3"/>
  <c r="BF1604" i="3"/>
  <c r="BF1618" i="3"/>
  <c r="BF1627" i="3"/>
  <c r="BF1631" i="3"/>
  <c r="F92" i="2"/>
  <c r="E111" i="2"/>
  <c r="J115" i="2"/>
  <c r="BF124" i="2"/>
  <c r="BF128" i="2"/>
  <c r="BF131" i="2"/>
  <c r="BF132" i="2"/>
  <c r="AZ95" i="1"/>
  <c r="AV95" i="1"/>
  <c r="BC95" i="1"/>
  <c r="BF126" i="2"/>
  <c r="BB95" i="1"/>
  <c r="BF129" i="2"/>
  <c r="BF133" i="2"/>
  <c r="BF136" i="2"/>
  <c r="BF139" i="2"/>
  <c r="BD95" i="1"/>
  <c r="F35" i="3"/>
  <c r="BB96" i="1" s="1"/>
  <c r="F36" i="3"/>
  <c r="BC96" i="1" s="1"/>
  <c r="F37" i="3"/>
  <c r="BD96" i="1" s="1"/>
  <c r="F33" i="3"/>
  <c r="AZ96" i="1" s="1"/>
  <c r="AZ94" i="1" s="1"/>
  <c r="AV94" i="1" s="1"/>
  <c r="AK29" i="1" s="1"/>
  <c r="J33" i="3"/>
  <c r="AV96" i="1" s="1"/>
  <c r="BD94" i="1" l="1"/>
  <c r="W33" i="1" s="1"/>
  <c r="BB94" i="1"/>
  <c r="AX94" i="1" s="1"/>
  <c r="BC94" i="1"/>
  <c r="AY94" i="1" s="1"/>
  <c r="T169" i="3"/>
  <c r="R1300" i="3"/>
  <c r="P169" i="3"/>
  <c r="R122" i="2"/>
  <c r="R121" i="2"/>
  <c r="P1300" i="3"/>
  <c r="P943" i="3"/>
  <c r="R943" i="3"/>
  <c r="R168" i="3" s="1"/>
  <c r="T1300" i="3"/>
  <c r="T943" i="3" s="1"/>
  <c r="R169" i="3"/>
  <c r="BK122" i="2"/>
  <c r="BK121" i="2"/>
  <c r="J121" i="2"/>
  <c r="J30" i="2" s="1"/>
  <c r="AG95" i="1" s="1"/>
  <c r="AN95" i="1" s="1"/>
  <c r="BK169" i="3"/>
  <c r="J169" i="3"/>
  <c r="J97" i="3"/>
  <c r="J944" i="3"/>
  <c r="J114" i="3"/>
  <c r="BK1300" i="3"/>
  <c r="J1300" i="3" s="1"/>
  <c r="J120" i="3" s="1"/>
  <c r="W29" i="1"/>
  <c r="J34" i="3"/>
  <c r="AW96" i="1" s="1"/>
  <c r="AT96" i="1" s="1"/>
  <c r="F34" i="2"/>
  <c r="BA95" i="1"/>
  <c r="J34" i="2"/>
  <c r="AW95" i="1" s="1"/>
  <c r="AT95" i="1" s="1"/>
  <c r="W32" i="1"/>
  <c r="F34" i="3"/>
  <c r="BA96" i="1" s="1"/>
  <c r="W31" i="1"/>
  <c r="P168" i="3" l="1"/>
  <c r="AU96" i="1"/>
  <c r="T168" i="3"/>
  <c r="BK943" i="3"/>
  <c r="J943" i="3"/>
  <c r="J113" i="3"/>
  <c r="J96" i="2"/>
  <c r="J122" i="2"/>
  <c r="J97" i="2"/>
  <c r="J39" i="2"/>
  <c r="AU94" i="1"/>
  <c r="BA94" i="1"/>
  <c r="AW94" i="1" s="1"/>
  <c r="AK30" i="1" s="1"/>
  <c r="BK168" i="3" l="1"/>
  <c r="J168" i="3"/>
  <c r="J96" i="3" s="1"/>
  <c r="W30" i="1"/>
  <c r="AT94" i="1"/>
  <c r="J30" i="3" l="1"/>
  <c r="AG96" i="1"/>
  <c r="AG94" i="1"/>
  <c r="AK26" i="1"/>
  <c r="AN94" i="1" l="1"/>
  <c r="J39" i="3"/>
  <c r="AN96" i="1"/>
  <c r="AK35" i="1"/>
</calcChain>
</file>

<file path=xl/sharedStrings.xml><?xml version="1.0" encoding="utf-8"?>
<sst xmlns="http://schemas.openxmlformats.org/spreadsheetml/2006/main" count="22685" uniqueCount="4115">
  <si>
    <t>Export Komplet</t>
  </si>
  <si>
    <t/>
  </si>
  <si>
    <t>2.0</t>
  </si>
  <si>
    <t>False</t>
  </si>
  <si>
    <t>{8706d640-9fb5-4bad-bed3-593205f7c8d4}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</si>
  <si>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</si>
  <si>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</si>
  <si>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</si>
  <si>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</si>
  <si>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</si>
  <si>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</si>
  <si>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</si>
  <si>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</si>
  <si>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</si>
  <si>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25-025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</si>
  <si>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</si>
  <si>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</si>
  <si>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Přelouč, Sportovní č.p.1337, č.p. 1338 - Dvojdům, přestavba na 4 BJ</t>
  </si>
  <si>
    <t>KSO:</t>
  </si>
  <si>
    <t>CC-CZ:</t>
  </si>
  <si>
    <t>Místo:</t>
  </si>
  <si>
    <t>Přelouč</t>
  </si>
  <si>
    <t>Datum:</t>
  </si>
  <si>
    <t>6. 6. 2025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</si>
  <si>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</si>
  <si>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</si>
  <si>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</si>
  <si>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</si>
  <si>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</si>
  <si>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</si>
  <si>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</si>
  <si>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Ing. Vítězslav Vomočil, Pardubice</t>
  </si>
  <si>
    <t>True</t>
  </si>
  <si>
    <t>Zpracovatel:</t>
  </si>
  <si>
    <t>A.Vojtěch - rozpočty staveb</t>
  </si>
  <si>
    <t>Poznámka:</t>
  </si>
  <si>
    <t xml:space="preserve">Veškeré rozměry budou upřesněny po odkrytí a prozkoumání jednotlivých prvků. Výpis materiálu neslouží dodavateli pro jeho objednávku, rozhodující je reálný stav při provádění. Při zpracování cenové nabídky je nutné vycházet ze všech částí projektové dokumentace.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</si>
  <si>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</si>
  <si>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</si>
  <si>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</si>
  <si>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</si>
  <si>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</si>
  <si>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</si>
  <si>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</si>
  <si>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</si>
  <si>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</si>
  <si>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</si>
  <si>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</si>
  <si>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</si>
  <si>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</si>
  <si>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</si>
  <si>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</si>
  <si>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</si>
  <si>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</si>
  <si>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</si>
  <si>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</si>
  <si>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</si>
  <si>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</si>
  <si>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</si>
  <si>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</si>
  <si>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</si>
  <si>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</si>
  <si>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</si>
  <si>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</si>
  <si>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</si>
  <si>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</si>
  <si>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</si>
  <si>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</si>
  <si>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</si>
  <si>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</si>
  <si>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</si>
  <si>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</si>
  <si>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</si>
  <si>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</si>
  <si>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</si>
  <si>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</si>
  <si>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</si>
  <si>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</si>
  <si>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</si>
  <si>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</si>
  <si>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</si>
  <si>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</si>
  <si>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</si>
  <si>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</si>
  <si>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VON</t>
  </si>
  <si>
    <t>1</t>
  </si>
  <si>
    <t>{1a4df55c-1ccf-45d3-bde9-b204ff0ca918}</t>
  </si>
  <si>
    <t>01</t>
  </si>
  <si>
    <t>Přestavba na 4 BJ</t>
  </si>
  <si>
    <t>STA</t>
  </si>
  <si>
    <t>{cc8c0cf7-3859-4be0-9723-c2212023b205}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</si>
  <si>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</si>
  <si>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</si>
  <si>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</si>
  <si>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</si>
  <si>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</si>
  <si>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</si>
  <si>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</si>
  <si>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</si>
  <si>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</si>
  <si>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</si>
  <si>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</si>
  <si>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 zkoušky a měření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</si>
  <si>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</si>
  <si>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</si>
  <si>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</si>
  <si>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</si>
  <si>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</si>
  <si>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</si>
  <si>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</si>
  <si>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</si>
  <si>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</si>
  <si>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</si>
  <si>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</si>
  <si>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</si>
  <si>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</si>
  <si>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</si>
  <si>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</si>
  <si>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</si>
  <si>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</si>
  <si>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</si>
  <si>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</si>
  <si>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</si>
  <si>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</si>
  <si>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</si>
  <si>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</si>
  <si>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celek</t>
  </si>
  <si>
    <t>CS ÚRS 2025 01</t>
  </si>
  <si>
    <t>1024</t>
  </si>
  <si>
    <t>2</t>
  </si>
  <si>
    <t>-2048151279</t>
  </si>
  <si>
    <t>P</t>
  </si>
  <si>
    <t xml:space="preserve">Poznámka k položce:_x000D_
Vytyčení skutečné polohy inženýrských sítí. </t>
  </si>
  <si>
    <t>013254000</t>
  </si>
  <si>
    <t>Dokumentace skutečného provedení stavby</t>
  </si>
  <si>
    <t>-1424832580</t>
  </si>
  <si>
    <t>VRN3</t>
  </si>
  <si>
    <t>Zařízení staveniště</t>
  </si>
  <si>
    <t>3</t>
  </si>
  <si>
    <t>031002000</t>
  </si>
  <si>
    <t>Související práce pro zařízení staveniště</t>
  </si>
  <si>
    <t>-875857999</t>
  </si>
  <si>
    <t>4</t>
  </si>
  <si>
    <t>032002000</t>
  </si>
  <si>
    <t>Vybavení staveniště</t>
  </si>
  <si>
    <t>195327688</t>
  </si>
  <si>
    <t>Poznámka k položce:_x000D_
Veškeré náklady na vybudování a zajištění zařízení staveniště, jeho provoz včetně skládky a meziskládky materiálu.</t>
  </si>
  <si>
    <t>033002000</t>
  </si>
  <si>
    <t>Připojení staveniště na inženýrské sítě</t>
  </si>
  <si>
    <t>-1130436988</t>
  </si>
  <si>
    <t>6</t>
  </si>
  <si>
    <t>034002000</t>
  </si>
  <si>
    <t>Zabezpečení staveniště</t>
  </si>
  <si>
    <t>569094181</t>
  </si>
  <si>
    <t>7</t>
  </si>
  <si>
    <t>039002000</t>
  </si>
  <si>
    <t>Zrušení zařízení staveniště</t>
  </si>
  <si>
    <t>960302634</t>
  </si>
  <si>
    <t xml:space="preserve">Poznámka k položce:_x000D_
Cena je včetně uvedení ploch staveniště do původního stavu._x000D_
</t>
  </si>
  <si>
    <t>VRN4</t>
  </si>
  <si>
    <t>Inženýrská činnost zkoušky a měření</t>
  </si>
  <si>
    <t>8</t>
  </si>
  <si>
    <t>045002000</t>
  </si>
  <si>
    <t>Kompletační a koordinační činnost</t>
  </si>
  <si>
    <t>1880396025</t>
  </si>
  <si>
    <t>Poznámka k položce:_x000D_
Koordinace veškerých prací a dodávek které jsou součástí díla.</t>
  </si>
  <si>
    <t>VRN9</t>
  </si>
  <si>
    <t>Ostatní náklady</t>
  </si>
  <si>
    <t>9</t>
  </si>
  <si>
    <t>1460895949</t>
  </si>
  <si>
    <t>01 - Přestavba na 4 BJ</t>
  </si>
  <si>
    <t>HSV - Práce a dodávky HSV</t>
  </si>
  <si>
    <t xml:space="preserve">    1 - Zemní práce</t>
  </si>
  <si>
    <t xml:space="preserve">    18 - Zemní práce - povrchové úpravy terénu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</si>
  <si>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</si>
  <si>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</si>
  <si>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</si>
  <si>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</si>
  <si>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</si>
  <si>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61 - Úprava povrchů vnitřních</t>
  </si>
  <si>
    <t xml:space="preserve">    62 - Úprava povrchů vnějších</t>
  </si>
  <si>
    <t xml:space="preserve">    8 - Vedení trubní dálková a přípojná</t>
  </si>
  <si>
    <t xml:space="preserve">    9 - Ostatní konstrukce a práce, bourání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</si>
  <si>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</si>
  <si>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</si>
  <si>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</si>
  <si>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</si>
  <si>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</si>
  <si>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</si>
  <si>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</si>
  <si>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</si>
  <si>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</t>
  </si>
  <si>
    <t xml:space="preserve">    723 - Zdravotechnika - plynová odběrná zařízení</t>
  </si>
  <si>
    <t xml:space="preserve">    731 - Ústřední vytápění </t>
  </si>
  <si>
    <t xml:space="preserve">    741 - Elektroinstalace - silnoproud</t>
  </si>
  <si>
    <t xml:space="preserve">      D1 - Rozvaděč RE1</t>
  </si>
  <si>
    <t xml:space="preserve">      D2 - Rozvaděč RE2</t>
  </si>
  <si>
    <t xml:space="preserve">      D3 - Rozvaděč RS1</t>
  </si>
  <si>
    <t xml:space="preserve">      D4 - Rozvaděč RB1, RB2, RB3, RB4</t>
  </si>
  <si>
    <t xml:space="preserve">      D5 - Rozvaděč přepěťové ochrany</t>
  </si>
  <si>
    <t xml:space="preserve">      D6 - 1.PP - ELEKTROROZVODY</t>
  </si>
  <si>
    <t xml:space="preserve">      D7 - 1.PP - UZEMNĚNÍ</t>
  </si>
  <si>
    <t xml:space="preserve">      D8 - 1.NP - ELEKTROROZVODY</t>
  </si>
  <si>
    <t xml:space="preserve">      D9 - 1.NP - UZEMNĚNÍ</t>
  </si>
  <si>
    <t xml:space="preserve">      D10 - 2.NP - ELEKTROROZVODY</t>
  </si>
  <si>
    <t xml:space="preserve">      D11 - 2.NP - UZEMNĚNÍ</t>
  </si>
  <si>
    <t xml:space="preserve">      D12 - STŘECHA - BLESKOSVOD</t>
  </si>
  <si>
    <t xml:space="preserve">      D13 - Hodinové zúčtovací sazby hl. I.-II.</t>
  </si>
  <si>
    <t xml:space="preserve">      D14 - Hodinové zúčtovací sazby hl. XI.</t>
  </si>
  <si>
    <t xml:space="preserve">      D15 - Zemní práce</t>
  </si>
  <si>
    <t xml:space="preserve">      OST - Ostatní</t>
  </si>
  <si>
    <t xml:space="preserve">      VRN - VRN pro elektroinstalaci</t>
  </si>
  <si>
    <t xml:space="preserve">    742 - Elektronické komunikace /ICT+STA/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</si>
  <si>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</si>
  <si>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</si>
  <si>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</si>
  <si>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</si>
  <si>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</si>
  <si>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</si>
  <si>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</si>
  <si>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</si>
  <si>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</si>
  <si>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</si>
  <si>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</si>
  <si>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</si>
  <si>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Zemní práce</t>
  </si>
  <si>
    <t>113106121</t>
  </si>
  <si>
    <t>Rozebrání dlažeb z betonových nebo kamenných dlaždic komunikací pro pěší ručně</t>
  </si>
  <si>
    <t>m2</t>
  </si>
  <si>
    <t>-1774399600</t>
  </si>
  <si>
    <t>VV</t>
  </si>
  <si>
    <t>"stávající chodník" 44,0</t>
  </si>
  <si>
    <t>122211101</t>
  </si>
  <si>
    <t>Odkopávky a prokopávky v hornině třídy těžitelnosti I, skupiny 3 ručně</t>
  </si>
  <si>
    <t>m3</t>
  </si>
  <si>
    <t>-1369836925</t>
  </si>
  <si>
    <t>30,0*0,2</t>
  </si>
  <si>
    <t>167111101</t>
  </si>
  <si>
    <t>Nakládání výkopku z hornin třídy těžitelnosti I skupiny 1 až 3 ručně</t>
  </si>
  <si>
    <t>496040221</t>
  </si>
  <si>
    <t>162751117</t>
  </si>
  <si>
    <t>Vodorovné přemístění přes 9 000 do 10000 m výkopku/sypaniny z horniny třídy těžitelnosti I skupiny 1 až 3</t>
  </si>
  <si>
    <t>1324207918</t>
  </si>
  <si>
    <t>171251201</t>
  </si>
  <si>
    <t>Uložení sypaniny na skládky nebo meziskládky</t>
  </si>
  <si>
    <t>2059842557</t>
  </si>
  <si>
    <t>171201231</t>
  </si>
  <si>
    <t>Poplatek za uložení zeminy a kamení na recyklační skládce (skládkovné) kód odpadu 17 05 04</t>
  </si>
  <si>
    <t>t</t>
  </si>
  <si>
    <t>1967722235</t>
  </si>
  <si>
    <t>6,0*1,8</t>
  </si>
  <si>
    <t>181311103</t>
  </si>
  <si>
    <t>Rozprostření ornice tl vrstvy do 200 mm v rovině nebo ve svahu do 1:5 ručně</t>
  </si>
  <si>
    <t>-1151256473</t>
  </si>
  <si>
    <t>M</t>
  </si>
  <si>
    <t>10364101</t>
  </si>
  <si>
    <t>zemina pro terénní úpravy - ornice</t>
  </si>
  <si>
    <t>2059828651</t>
  </si>
  <si>
    <t>25,0*0,2*1,8*1,1</t>
  </si>
  <si>
    <t>181912112</t>
  </si>
  <si>
    <t>Úprava pláně v hornině třídy těžitelnosti I skupiny 3 se zhutněním ručně</t>
  </si>
  <si>
    <t>1256539156</t>
  </si>
  <si>
    <t>"chodník" 30,0</t>
  </si>
  <si>
    <t>18</t>
  </si>
  <si>
    <t>Zemní práce - povrchové úpravy terénu</t>
  </si>
  <si>
    <t>10</t>
  </si>
  <si>
    <t>181411131</t>
  </si>
  <si>
    <t>Založení parkového trávníku výsevem pl do 1000 m2 v rovině a ve svahu do 1:5</t>
  </si>
  <si>
    <t>1826329778</t>
  </si>
  <si>
    <t>11</t>
  </si>
  <si>
    <t>00572472</t>
  </si>
  <si>
    <t>osivo směs travní krajinná-rovinná</t>
  </si>
  <si>
    <t>kg</t>
  </si>
  <si>
    <t>-636617756</t>
  </si>
  <si>
    <t>25,0*0,032</t>
  </si>
  <si>
    <t>184813511</t>
  </si>
  <si>
    <t>Chemické odplevelení před založením kultury postřikem na široko v rovině a svahu do 1:5 ručně</t>
  </si>
  <si>
    <t>-2057264712</t>
  </si>
  <si>
    <t>13</t>
  </si>
  <si>
    <t>185804215</t>
  </si>
  <si>
    <t>Vypletí záhonu trávníku po výsevu s naložením a odvozem odpadu do 20 km v rovině a svahu do 1:5</t>
  </si>
  <si>
    <t>-1620602669</t>
  </si>
  <si>
    <t>14</t>
  </si>
  <si>
    <t>185804312</t>
  </si>
  <si>
    <t>Zalití rostlin vodou plocha přes 20 m2</t>
  </si>
  <si>
    <t>-623241579</t>
  </si>
  <si>
    <t>25,0*0,01</t>
  </si>
  <si>
    <t>Zakládání</t>
  </si>
  <si>
    <t>15</t>
  </si>
  <si>
    <t>279113140</t>
  </si>
  <si>
    <t>Základová zeď tl do 100 mm z tvárnic ztraceného bednění včetně výplně z betonu tř. C 20/25</t>
  </si>
  <si>
    <t>1949781476</t>
  </si>
  <si>
    <t>"kanalizační šachta" (1,1+1,2)*2*0,5</t>
  </si>
  <si>
    <t>16</t>
  </si>
  <si>
    <t>279361821</t>
  </si>
  <si>
    <t>Výztuž základových zdí nosných betonářskou ocelí 10 505</t>
  </si>
  <si>
    <t>185498252</t>
  </si>
  <si>
    <t>Svislé a kompletní konstrukce</t>
  </si>
  <si>
    <t>17</t>
  </si>
  <si>
    <t>310238411</t>
  </si>
  <si>
    <t>Zazdívka otvorů pl přes 0,25 do 1 m2 ve zdivu nadzákladovém cihlami pálenými na MC</t>
  </si>
  <si>
    <t>-1115036438</t>
  </si>
  <si>
    <t>0,3*0,45*2,1*2</t>
  </si>
  <si>
    <t>1.PP</t>
  </si>
  <si>
    <t>Součet</t>
  </si>
  <si>
    <t>310239411</t>
  </si>
  <si>
    <t>Zazdívka otvorů pl přes 1 do 4 m2 ve zdivu nadzákladovém cihlami pálenými na MC</t>
  </si>
  <si>
    <t>-932796641</t>
  </si>
  <si>
    <t>0,6*0,45*2,15*2</t>
  </si>
  <si>
    <t>19</t>
  </si>
  <si>
    <t>3102395.1</t>
  </si>
  <si>
    <t>Vyklínování cihelného zdiva pod stropní konstrukcí nesmrštivou cementovou maltou</t>
  </si>
  <si>
    <t>1396629211</t>
  </si>
  <si>
    <t>0,6*0,45*2</t>
  </si>
  <si>
    <t>0,3*0,45*2</t>
  </si>
  <si>
    <t>20</t>
  </si>
  <si>
    <t>310271071</t>
  </si>
  <si>
    <t>Zazdívka otvorů ve zdivu nadzákladovém pl přes 1 do 4 m2 pórobetonovými tvárnicemi do P2 na tenkovrstvou maltu tl 300 m</t>
  </si>
  <si>
    <t>-1553275613</t>
  </si>
  <si>
    <t>"2.NP" 0,75*2,4*2</t>
  </si>
  <si>
    <t>3103211.1</t>
  </si>
  <si>
    <t>Zakrytí otvoru ve stropě 2.NP rozměru 800x800 mm - kompletní provedení</t>
  </si>
  <si>
    <t>kus</t>
  </si>
  <si>
    <t>1632046802</t>
  </si>
  <si>
    <t xml:space="preserve">Poznámka k položce:_x000D_
Viz. PD výkres D.1.1.3.28 </t>
  </si>
  <si>
    <t>22</t>
  </si>
  <si>
    <t>311235151</t>
  </si>
  <si>
    <t>Zdivo jednovrstvé z cihel broušených do P10 na tenkovrstvou maltu tl 300 mm</t>
  </si>
  <si>
    <t>-1116252668</t>
  </si>
  <si>
    <t>"1.PP" 2,4*2,2-0,9*2,0</t>
  </si>
  <si>
    <t>23</t>
  </si>
  <si>
    <t>311236211</t>
  </si>
  <si>
    <t>Zdivo jednovrstvé zvukově izolační na cementovou maltu M10 z cihel děrovaných do P15 s maltovanými kapsami tl 250 mm</t>
  </si>
  <si>
    <t>1360163528</t>
  </si>
  <si>
    <t>(6,5*2,7-0,7*2,3)*2</t>
  </si>
  <si>
    <t>1.NP</t>
  </si>
  <si>
    <t>24</t>
  </si>
  <si>
    <t>311238935</t>
  </si>
  <si>
    <t>Založení zdiva z cihel děrovaných broušených na zakládací maltu tloušťky přes 200 do 250 mm</t>
  </si>
  <si>
    <t>m</t>
  </si>
  <si>
    <t>1052634703</t>
  </si>
  <si>
    <t>"1.NP" 6,5*2</t>
  </si>
  <si>
    <t>25</t>
  </si>
  <si>
    <t>311238937</t>
  </si>
  <si>
    <t>Založení zdiva z cihel děrovaných broušených na zakládací maltu tloušťky přes 250 do 300 mm</t>
  </si>
  <si>
    <t>1977096105</t>
  </si>
  <si>
    <t>"1.PP" 2,4</t>
  </si>
  <si>
    <t>26</t>
  </si>
  <si>
    <t>3112621.1</t>
  </si>
  <si>
    <t>Roznášecí práh pod nosníky ze ŽB rozm. 400x300-h.=50/250 mm včetně výztuže a bednění</t>
  </si>
  <si>
    <t>-54679878</t>
  </si>
  <si>
    <t>27</t>
  </si>
  <si>
    <t>3112621.2</t>
  </si>
  <si>
    <t>Roznášecí práh pod nosníky ze ŽB rozm. 350x250-h.=250 mm včetně výztuže a bednění</t>
  </si>
  <si>
    <t>399528315</t>
  </si>
  <si>
    <t>28</t>
  </si>
  <si>
    <t>317168052</t>
  </si>
  <si>
    <t>Překlad keramický vysoký v 238 mm dl 1250 mm</t>
  </si>
  <si>
    <t>-1031085004</t>
  </si>
  <si>
    <t>"1.NP" 10</t>
  </si>
  <si>
    <t>29</t>
  </si>
  <si>
    <t>317944321</t>
  </si>
  <si>
    <t>Válcované nosníky do č.12 dodatečně osazované do připravených otvorů</t>
  </si>
  <si>
    <t>564126933</t>
  </si>
  <si>
    <t>"IPE100" 0,054+0,093+0,073</t>
  </si>
  <si>
    <t>30</t>
  </si>
  <si>
    <t>317944323</t>
  </si>
  <si>
    <t>Válcované nosníky č.14 až 22 dodatečně osazované do připravených otvorů</t>
  </si>
  <si>
    <t>758122441</t>
  </si>
  <si>
    <t>"IPE 140" 0,075+0,068+0,0129</t>
  </si>
  <si>
    <t>31</t>
  </si>
  <si>
    <t>340231011</t>
  </si>
  <si>
    <t>Zazdívka otvorů v příčkách nebo stěnách pl do 1 m2 cihlami děrovanými tl 115 mm</t>
  </si>
  <si>
    <t>-291019913</t>
  </si>
  <si>
    <t xml:space="preserve">"1.PP - plyn nika" 1,65*0,65 </t>
  </si>
  <si>
    <t>32</t>
  </si>
  <si>
    <t>340231125</t>
  </si>
  <si>
    <t>Zazdívka otvorů v příčkách nebo stěnách pl přes 1 do 4 m2 cihlami děrovanými broušenými na tenkovrstvou maltu tl. příčky 140 mm</t>
  </si>
  <si>
    <t>1285885365</t>
  </si>
  <si>
    <t>0,9*1,2*2</t>
  </si>
  <si>
    <t>(1,7*2,52-1,6)*2</t>
  </si>
  <si>
    <t>(0,65+0,7+0,4)*2,0*2</t>
  </si>
  <si>
    <t>33</t>
  </si>
  <si>
    <t>340238211</t>
  </si>
  <si>
    <t>Zazdívka otvorů v příčkách nebo stěnách pl přes 0,25 do 1 m2 cihlami plnými tl do 100 mm</t>
  </si>
  <si>
    <t>-897057001</t>
  </si>
  <si>
    <t xml:space="preserve">"1.NP - rozvaděč" 0,9*1,15*2 </t>
  </si>
  <si>
    <t>34</t>
  </si>
  <si>
    <t>342244201</t>
  </si>
  <si>
    <t>Příčka z cihel broušených na tenkovrstvou maltu tloušťky 80 mm</t>
  </si>
  <si>
    <t>1815730549</t>
  </si>
  <si>
    <t>(4,0+1,45+1,75+2,7+1,7)*2,1-0,8*2,0*2-0,9*2,0</t>
  </si>
  <si>
    <t>(4,0+1,45)*2,1-0,8*2,0*2</t>
  </si>
  <si>
    <t>(0,8+3,1+1,85+1,6+1,0)*2,7-0,7*2,0*2-0,8*2,0*2</t>
  </si>
  <si>
    <t>35</t>
  </si>
  <si>
    <t>342244400</t>
  </si>
  <si>
    <t>Příčka zvukově izolační z cihel děrovaných broušených na tenkovrstvou maltu tloušťky 100 /115/ mm</t>
  </si>
  <si>
    <t>2071282485</t>
  </si>
  <si>
    <t>(1,85+3,6+2,8)*2,7-1,6</t>
  </si>
  <si>
    <t>36</t>
  </si>
  <si>
    <t>342291111</t>
  </si>
  <si>
    <t>Ukotvení příček montážní polyuretanovou pěnou tl příčky do 100 mm</t>
  </si>
  <si>
    <t>-1938261149</t>
  </si>
  <si>
    <t>4,0+1,45+1,75+2,7+1,7</t>
  </si>
  <si>
    <t>4,0+1,45</t>
  </si>
  <si>
    <t>0,8+3,1+1,85+1,6+1,0</t>
  </si>
  <si>
    <t>37</t>
  </si>
  <si>
    <t>342291112</t>
  </si>
  <si>
    <t>Ukotvení příček montážní polyuretanovou pěnou tl příčky přes 100 mm</t>
  </si>
  <si>
    <t>58711092</t>
  </si>
  <si>
    <t>1,7*2</t>
  </si>
  <si>
    <t>1,85+3,6+2,8</t>
  </si>
  <si>
    <t>38</t>
  </si>
  <si>
    <t>342291121</t>
  </si>
  <si>
    <t>Ukotvení příček k cihelným konstrukcím plochými kotvami</t>
  </si>
  <si>
    <t>1042233583</t>
  </si>
  <si>
    <t>2,1*8</t>
  </si>
  <si>
    <t>2,52*2*2</t>
  </si>
  <si>
    <t>2,7*8*2</t>
  </si>
  <si>
    <t>39</t>
  </si>
  <si>
    <t>345244222</t>
  </si>
  <si>
    <t xml:space="preserve">Zídky atikové, parapetní, schodišťové a zábradelní tl 140 mm </t>
  </si>
  <si>
    <t>-577820117</t>
  </si>
  <si>
    <t>"výlez střechy" (1,3+1,0)*2*0,5*2</t>
  </si>
  <si>
    <t>40</t>
  </si>
  <si>
    <t>346244381</t>
  </si>
  <si>
    <t>Plentování jednostranné v do 200 mm válcovaných nosníků cihlami</t>
  </si>
  <si>
    <t>499422680</t>
  </si>
  <si>
    <t>41</t>
  </si>
  <si>
    <t>346272256</t>
  </si>
  <si>
    <t>Přizdívka z pórobetonových tvárnic tl 150 mm</t>
  </si>
  <si>
    <t>-1131347514</t>
  </si>
  <si>
    <t>"mč.108" 0,95*1,5</t>
  </si>
  <si>
    <t>"mč.118" 0,95*1,5</t>
  </si>
  <si>
    <t>42</t>
  </si>
  <si>
    <t>346481111</t>
  </si>
  <si>
    <t>Zaplentování rýh, válcovaných nosníků, výklenků nebo nik ve stěnách rabicovým pletivem</t>
  </si>
  <si>
    <t>-260848227</t>
  </si>
  <si>
    <t>43</t>
  </si>
  <si>
    <t>346971122</t>
  </si>
  <si>
    <t>Izolace pod příčky proti šíření zvuku jednoduchá z MC a lepenky š přes 100 do 200 mm</t>
  </si>
  <si>
    <t>105455330</t>
  </si>
  <si>
    <t>33,75+19,9</t>
  </si>
  <si>
    <t>44</t>
  </si>
  <si>
    <t>349231811</t>
  </si>
  <si>
    <t>Přizdívka ostění s ozubem z cihel tl přes 80 do 150 mm</t>
  </si>
  <si>
    <t>2001206046</t>
  </si>
  <si>
    <t>"1.NP" 0,3*2,1*2</t>
  </si>
  <si>
    <t>"2.NP" 0,3*2,1*2*2</t>
  </si>
  <si>
    <t>45</t>
  </si>
  <si>
    <t>311113144</t>
  </si>
  <si>
    <t>Nadzákladová zeď tl přes 250 do 300 mm z hladkých tvárnic ztraceného bednění včetně výplně z betonu tř. C 20/25</t>
  </si>
  <si>
    <t>-1044031263</t>
  </si>
  <si>
    <t>"atika" (10,5+13,2+10,5)*0,25</t>
  </si>
  <si>
    <t>46</t>
  </si>
  <si>
    <t>311361821</t>
  </si>
  <si>
    <t>Výztuž nosných zdí betonářskou ocelí 10 505</t>
  </si>
  <si>
    <t>-18246385</t>
  </si>
  <si>
    <t>"atika" 0,05</t>
  </si>
  <si>
    <t>Vodorovné konstrukce</t>
  </si>
  <si>
    <t>47</t>
  </si>
  <si>
    <t>417321414</t>
  </si>
  <si>
    <t>Ztužující pásy a věnce ze ŽB tř. C 20/25</t>
  </si>
  <si>
    <t>-260484236</t>
  </si>
  <si>
    <t>"střecha pod světlíkem" (1,3+1,0)*2*0,15*0,12</t>
  </si>
  <si>
    <t>48</t>
  </si>
  <si>
    <t>417351115</t>
  </si>
  <si>
    <t>Zřízení bednění ztužujících věnců</t>
  </si>
  <si>
    <t>-335409328</t>
  </si>
  <si>
    <t>(1,3+1,0)*2*2*0,15</t>
  </si>
  <si>
    <t>49</t>
  </si>
  <si>
    <t>417351116</t>
  </si>
  <si>
    <t>Odstranění bednění ztužujících věnců</t>
  </si>
  <si>
    <t>244631817</t>
  </si>
  <si>
    <t>50</t>
  </si>
  <si>
    <t>417361821</t>
  </si>
  <si>
    <t>Výztuž ztužujících pásů a věnců betonářskou ocelí 10 505</t>
  </si>
  <si>
    <t>-1773336127</t>
  </si>
  <si>
    <t>Komunikace</t>
  </si>
  <si>
    <t>51</t>
  </si>
  <si>
    <t>564861011</t>
  </si>
  <si>
    <t>Podklad ze štěrkodrtě ŠD plochy do 100 m2 tl 200 mm</t>
  </si>
  <si>
    <t>990946684</t>
  </si>
  <si>
    <t>52</t>
  </si>
  <si>
    <t>596211110</t>
  </si>
  <si>
    <t>Kladení zámkové dlažby komunikací pro pěší ručně tl 60 mm skupiny A pl do 50 m2</t>
  </si>
  <si>
    <t>970581040</t>
  </si>
  <si>
    <t>53</t>
  </si>
  <si>
    <t>59245016</t>
  </si>
  <si>
    <t>dlažba skladebná betonová 100x100mm tl 60mm přírodní</t>
  </si>
  <si>
    <t>-673724510</t>
  </si>
  <si>
    <t>25,0*1,03</t>
  </si>
  <si>
    <t>Úpravy povrchů, podlahy a osazování výplní</t>
  </si>
  <si>
    <t>54</t>
  </si>
  <si>
    <t>631312141</t>
  </si>
  <si>
    <t>Doplnění rýh v dosavadních mazaninách betonem prostým</t>
  </si>
  <si>
    <t>608422646</t>
  </si>
  <si>
    <t>Poznámka k položce:_x000D_
Po vybouraných příčkách.</t>
  </si>
  <si>
    <t>(1,95+0,95+4,2)*0,15*0,12</t>
  </si>
  <si>
    <t>(0,65+2,25)*0,15*0,12</t>
  </si>
  <si>
    <t>4,1*0,2*0,12</t>
  </si>
  <si>
    <t>1,4*0,15*0,12</t>
  </si>
  <si>
    <t>55</t>
  </si>
  <si>
    <t>631311115</t>
  </si>
  <si>
    <t>Mazanina tl přes 50 do 80 mm z betonu prostého bez zvýšených nároků na prostředí tř. C 20/25</t>
  </si>
  <si>
    <t>-909352441</t>
  </si>
  <si>
    <t>"P10" (10,3+8,5+21,6)*2*0,06</t>
  </si>
  <si>
    <t>"P11" (1,6+3,8+3,1)*2*0,055</t>
  </si>
  <si>
    <t>"P13" 1,5*2*0,06</t>
  </si>
  <si>
    <t>"P14" 2,5*2*0,055</t>
  </si>
  <si>
    <t>"P10" (2,6+5,2+14,8+10,5+10,2)*2*0,06</t>
  </si>
  <si>
    <t>"P11" 4,8*2*0,055</t>
  </si>
  <si>
    <t>2.NP</t>
  </si>
  <si>
    <t>56</t>
  </si>
  <si>
    <t>631319171</t>
  </si>
  <si>
    <t>Příplatek k mazanině tl přes 50 do 80 mm za stržení povrchu spodní vrstvy před vložením výztuže</t>
  </si>
  <si>
    <t>-711578241</t>
  </si>
  <si>
    <t>57</t>
  </si>
  <si>
    <t>631362021</t>
  </si>
  <si>
    <t>Výztuž mazanin svařovanými sítěmi Kari</t>
  </si>
  <si>
    <t>-2111131064</t>
  </si>
  <si>
    <t>"P10" (10,3+8,5+21,6)*2*0,0021*1,15</t>
  </si>
  <si>
    <t>"P11" (1,6+3,8+3,1)*2*0,0021*1,15</t>
  </si>
  <si>
    <t>"P12" 1,5*2*0,0021*1,15</t>
  </si>
  <si>
    <t>"P14" 2,5*2*0,0021*1,15</t>
  </si>
  <si>
    <t>"P10" (2,6+5,2+14,8+10,5+10,2)*2*0,0021*1,15</t>
  </si>
  <si>
    <t>"P11" 4,8*2*0,0021*1,15</t>
  </si>
  <si>
    <t>58</t>
  </si>
  <si>
    <t>632451446</t>
  </si>
  <si>
    <t>Potěr pískocementový tl přes 30 do 40 mm tř. C 25 běžný</t>
  </si>
  <si>
    <t>-28058171</t>
  </si>
  <si>
    <t>"P13" 2,0*2</t>
  </si>
  <si>
    <t>"P16" 1,1*2</t>
  </si>
  <si>
    <t>59</t>
  </si>
  <si>
    <t>634112113</t>
  </si>
  <si>
    <t>Obvodová dilatace podlahovým páskem z pěnového PE mezi stěnou a mazaninou nebo potěrem v 80 mm</t>
  </si>
  <si>
    <t>-748369057</t>
  </si>
  <si>
    <t>"mč.101" (3,2+1,15)*2</t>
  </si>
  <si>
    <t>"mč.102" (1,1+1,0)*2</t>
  </si>
  <si>
    <t>"mč.103" (2,2+1,5)*2</t>
  </si>
  <si>
    <t>"mč.104" (6,0+2,75+0,5)*2</t>
  </si>
  <si>
    <t>"mč.105" (5,9+3,6)*2</t>
  </si>
  <si>
    <t>"mč.106" (2,8+2,95)*2</t>
  </si>
  <si>
    <t>"mč.107" (1,85+0,8+2,05)*2</t>
  </si>
  <si>
    <t>"mč.108" (1,85+0,95)*2</t>
  </si>
  <si>
    <t>"mč.111" (3,2+1,15)*2</t>
  </si>
  <si>
    <t>"mč.112" (1,1+1,0)*2</t>
  </si>
  <si>
    <t>"mč.113" (2,2+1,5)*2</t>
  </si>
  <si>
    <t>"mč.114" (6,0+2,75+0,5)*2</t>
  </si>
  <si>
    <t>"mč.115" (5,9+3,6)*2</t>
  </si>
  <si>
    <t>"mč.116" (2,8+2,95)*2</t>
  </si>
  <si>
    <t>"mč.117" (1,85+0,8+2,05)*2</t>
  </si>
  <si>
    <t>"mč.118" (1,85+0,95)*2</t>
  </si>
  <si>
    <t>"mč.201" (2,35+1,2)*2</t>
  </si>
  <si>
    <t>"mč.202" (1,7+4,0)*2</t>
  </si>
  <si>
    <t>"mč.203+204" (5,9+6,9)*2</t>
  </si>
  <si>
    <t>"mč.205" (3,5+2,9)*2</t>
  </si>
  <si>
    <t>"mč.206" (2,35+2,5+0,2)*2</t>
  </si>
  <si>
    <t>"mč.211" (2,35+1,2)*2</t>
  </si>
  <si>
    <t>"mč.212" (1,7+4,0)*2</t>
  </si>
  <si>
    <t>"mč.213+214" (5,9+6,9)*2</t>
  </si>
  <si>
    <t>"mč.215" (3,5+2,9)*2</t>
  </si>
  <si>
    <t>"mč.216" (2,35+2,5+0,2)*2</t>
  </si>
  <si>
    <t>60</t>
  </si>
  <si>
    <t>-275247449</t>
  </si>
  <si>
    <t>"atika" 2,1</t>
  </si>
  <si>
    <t>61</t>
  </si>
  <si>
    <t>631319181</t>
  </si>
  <si>
    <t>Příplatek k mazanině tl přes 50 do 80 mm za sklon přes 15 do 35°</t>
  </si>
  <si>
    <t>-641891552</t>
  </si>
  <si>
    <t>62</t>
  </si>
  <si>
    <t>631351101</t>
  </si>
  <si>
    <t xml:space="preserve">Zřízení bednění rýh a hran </t>
  </si>
  <si>
    <t>-1406877139</t>
  </si>
  <si>
    <t>"atika" (10,5+13,2+10,5)*2*0,15</t>
  </si>
  <si>
    <t>63</t>
  </si>
  <si>
    <t>631351102</t>
  </si>
  <si>
    <t xml:space="preserve">Odstranění bednění rýh a hran </t>
  </si>
  <si>
    <t>-1398081693</t>
  </si>
  <si>
    <t>64</t>
  </si>
  <si>
    <t>642942111</t>
  </si>
  <si>
    <t>Osazování zárubní nebo rámů dveřních kovových do 2,5 m2 na MC</t>
  </si>
  <si>
    <t>-1384193924</t>
  </si>
  <si>
    <t>"Z1/L+P" 2+2</t>
  </si>
  <si>
    <t>"Z2/L+P" 5+5</t>
  </si>
  <si>
    <t>"Z3/L" 1+1</t>
  </si>
  <si>
    <t>"Z4/L" 1</t>
  </si>
  <si>
    <t>65</t>
  </si>
  <si>
    <t>55331481</t>
  </si>
  <si>
    <t>zárubeň jednokřídlá ocelová pro zdění tl stěny 75-100mm rozměru 700/1970, 2100mm</t>
  </si>
  <si>
    <t>-59417802</t>
  </si>
  <si>
    <t>66</t>
  </si>
  <si>
    <t>55331482</t>
  </si>
  <si>
    <t>zárubeň jednokřídlá ocelová pro zdění tl stěny 75-100mm rozměru 800/1970, 2100mm</t>
  </si>
  <si>
    <t>43488254</t>
  </si>
  <si>
    <t>67</t>
  </si>
  <si>
    <t>55331487</t>
  </si>
  <si>
    <t>zárubeň jednokřídlá ocelová pro zdění tl stěny 110-150mm rozměru 800/1970, 2100mm</t>
  </si>
  <si>
    <t>1401666560</t>
  </si>
  <si>
    <t>68</t>
  </si>
  <si>
    <t>55331483</t>
  </si>
  <si>
    <t>zárubeň jednokřídlá ocelová pro zdění tl stěny 75-100mm rozměru 900/1970, 2100mm</t>
  </si>
  <si>
    <t>120699810</t>
  </si>
  <si>
    <t>Úprava povrchů vnitřních</t>
  </si>
  <si>
    <t>69</t>
  </si>
  <si>
    <t>611131121</t>
  </si>
  <si>
    <t>Penetrační disperzní nátěr vnitřních stropů nanášený ručně</t>
  </si>
  <si>
    <t>1626872625</t>
  </si>
  <si>
    <t>70</t>
  </si>
  <si>
    <t>612131121</t>
  </si>
  <si>
    <t>Penetrační disperzní nátěr vnitřních stěn nanášený ručně</t>
  </si>
  <si>
    <t>1315533032</t>
  </si>
  <si>
    <t>71</t>
  </si>
  <si>
    <t>6112311.1</t>
  </si>
  <si>
    <t>Montáž kontaktního zateplení vnitřních podhledů celoplošným lepením desek z fenolické pěny tl přes 40 do 80 mm</t>
  </si>
  <si>
    <t>97901478</t>
  </si>
  <si>
    <t>Poznámka k položce:_x000D_
Na KZS se provede pouze malířský nátěr.</t>
  </si>
  <si>
    <t>27,2+16,3+14,2+15,6+7,2+7,2+15,6+14,2</t>
  </si>
  <si>
    <t>4,6*0,9*2</t>
  </si>
  <si>
    <t>72</t>
  </si>
  <si>
    <t>6112312.1</t>
  </si>
  <si>
    <t>Montáž kontaktního zateplení vnitřních stěn celoplošným lepením desek z fenolické pěny tl přes 40 do 80 mm</t>
  </si>
  <si>
    <t>-1701178259</t>
  </si>
  <si>
    <t>12,1*2</t>
  </si>
  <si>
    <t>73</t>
  </si>
  <si>
    <t>28376803</t>
  </si>
  <si>
    <t>deska fenolická tepelně izolační fasádní λ=0,020 tl 50mm</t>
  </si>
  <si>
    <t>-2058968213</t>
  </si>
  <si>
    <t>(125,78+24,2)*1,05</t>
  </si>
  <si>
    <t>74</t>
  </si>
  <si>
    <t>612135101</t>
  </si>
  <si>
    <t>Hrubá výplň rýh ve stěnách maltou jakékoli šířky rýhy</t>
  </si>
  <si>
    <t>-973828912</t>
  </si>
  <si>
    <t>2,2*6*0,15*2</t>
  </si>
  <si>
    <t>2,2*0,2*2</t>
  </si>
  <si>
    <t>"po rozvodech ZTI - předpoklad" 15,0</t>
  </si>
  <si>
    <t>75</t>
  </si>
  <si>
    <t>612325121</t>
  </si>
  <si>
    <t>Vápenocementová štuková omítka rýh ve stěnách š do 150 mm</t>
  </si>
  <si>
    <t>1776543419</t>
  </si>
  <si>
    <t>76</t>
  </si>
  <si>
    <t>612325122</t>
  </si>
  <si>
    <t>Vápenocementová štuková omítka rýh ve stěnách š přes 150 do 300 mm</t>
  </si>
  <si>
    <t>-346930605</t>
  </si>
  <si>
    <t>77</t>
  </si>
  <si>
    <t>624631211</t>
  </si>
  <si>
    <t>Tmelení akrylátovým tmelem spár prefabrikovaných dílců š do 15 mm včetně penetrace</t>
  </si>
  <si>
    <t>1243912979</t>
  </si>
  <si>
    <t>Poznámka k položce:_x000D_
Cihelné příčky u prefa stropu v 1.NP</t>
  </si>
  <si>
    <t>6,5*2*2</t>
  </si>
  <si>
    <t>(0,8+3,1+1,85+1,6+1,0)*2</t>
  </si>
  <si>
    <t>1,7*2*2</t>
  </si>
  <si>
    <t>(1,85+3,6+2,8)*2</t>
  </si>
  <si>
    <t>78</t>
  </si>
  <si>
    <t>611131101</t>
  </si>
  <si>
    <t>Cementový postřik vnitřních stropů nanášený celoplošně ručně</t>
  </si>
  <si>
    <t>1492717896</t>
  </si>
  <si>
    <t>3,5+5,9+3,1+10,3+21,6+8,5+3,8+1,5</t>
  </si>
  <si>
    <t>79</t>
  </si>
  <si>
    <t>611321141</t>
  </si>
  <si>
    <t>Vápenocementová omítka štuková dvouvrstvá vnitřních stropů rovných nanášená ručně</t>
  </si>
  <si>
    <t>229196433</t>
  </si>
  <si>
    <t>80</t>
  </si>
  <si>
    <t>612131101</t>
  </si>
  <si>
    <t>Cementový postřik vnitřních stěn nanášený celoplošně ručně</t>
  </si>
  <si>
    <t>1728115864</t>
  </si>
  <si>
    <t>"nesoudržná omítka - cca" 15,0*2</t>
  </si>
  <si>
    <t>((4,0+1,45+1,75+2,7+1,7)*2,1-0,8*2,0*2-0,9*2,0)*2</t>
  </si>
  <si>
    <t>((4,0+1,45)*2,1-0,8*2,0*2)*2</t>
  </si>
  <si>
    <t>(0,6+0,45+0,6)*2,2*2</t>
  </si>
  <si>
    <t>2,4*2,2-0,9*2,0+1,1</t>
  </si>
  <si>
    <t>"mč.101" (3,2+1,15)*2*2,7-1,6*2-0,7+0,45</t>
  </si>
  <si>
    <t>"mč.102" (4,85+1,0)*2*2,7-1,6*2</t>
  </si>
  <si>
    <t>"mč.103" (2,2+1,5)*2*2,7-1,6*2</t>
  </si>
  <si>
    <t>"mč.104" (6,0+2,75+0,5)*2*2,7-1,4*2-1,6*3-1,0+0,65</t>
  </si>
  <si>
    <t>"mč.105" (5,9+3,6)*2*2,7-1,6+1,05-4,5+1,2</t>
  </si>
  <si>
    <t>"mč.106" (2,8+2,95)*2*2,7-1,6-2,1+0,85</t>
  </si>
  <si>
    <t>"mč.107" (1,85+0,8+2,05)*2*2,7-1,4-1,0+0,65</t>
  </si>
  <si>
    <t>"mč.108" (1,85+0,95)*2*2,7-1,4</t>
  </si>
  <si>
    <t>"mč.111" (3,2+1,15)*2*2,7-1,6*2-0,7+0,45</t>
  </si>
  <si>
    <t>"mč.112" (4,85+1,0)*2*2,7-1,6*2</t>
  </si>
  <si>
    <t>"mč.113" (2,2+1,5)*2*2,7-1,6*2</t>
  </si>
  <si>
    <t>"mč.114" (6,0+2,75+0,5)*2*2,7-1,4*2-1,6*3-1,0+0,65</t>
  </si>
  <si>
    <t>"mč.115" (5,9+3,6)*2*2,7-1,6+1,05-4,5+1,2</t>
  </si>
  <si>
    <t>"mč.116" (2,8+2,95)*2*2,7-1,6-2,1+0,85</t>
  </si>
  <si>
    <t>"mč.117" (1,85+0,8+2,05)*2*2,7-1,4-1,0+0,65</t>
  </si>
  <si>
    <t>"mč.118" (1,85+0,95)*2*2,7-1,4</t>
  </si>
  <si>
    <t>(5,9+9,9)*2*3,0</t>
  </si>
  <si>
    <t>-3,0*1,5+0,9</t>
  </si>
  <si>
    <t>-(0,9*2,4+0,9)*2</t>
  </si>
  <si>
    <t>-1,8*1,2+0,7</t>
  </si>
  <si>
    <t>-0,6*0,6*2+0,3*2</t>
  </si>
  <si>
    <t>81</t>
  </si>
  <si>
    <t>612321121</t>
  </si>
  <si>
    <t>Vápenocementová omítka hladká jednovrstvá vnitřních stěn nanášená ručně</t>
  </si>
  <si>
    <t>1857146546</t>
  </si>
  <si>
    <t>"keramický obklad" 60,2</t>
  </si>
  <si>
    <t>"keramický obklad" 19,2</t>
  </si>
  <si>
    <t>82</t>
  </si>
  <si>
    <t>612321141</t>
  </si>
  <si>
    <t>Vápenocementová omítka štuková dvouvrstvá vnitřních stěn nanášená ručně</t>
  </si>
  <si>
    <t>-59649192</t>
  </si>
  <si>
    <t>97,05</t>
  </si>
  <si>
    <t>440,42</t>
  </si>
  <si>
    <t>"keramický obklad" -60,2</t>
  </si>
  <si>
    <t>167,0</t>
  </si>
  <si>
    <t>"keramický obklad" -19,2</t>
  </si>
  <si>
    <t>83</t>
  </si>
  <si>
    <t>612321191</t>
  </si>
  <si>
    <t>Příplatek k vápenocementové omítce vnitřních stěn za každých dalších 5 mm tloušťky ručně</t>
  </si>
  <si>
    <t>1601418141</t>
  </si>
  <si>
    <t>79,4+625,07</t>
  </si>
  <si>
    <t>84</t>
  </si>
  <si>
    <t>6191430.1</t>
  </si>
  <si>
    <t>Příplatek k vnitřní omítce za  systémové lišty /podomítkové, rohové, připojovací atd./</t>
  </si>
  <si>
    <t>870243017</t>
  </si>
  <si>
    <t>85</t>
  </si>
  <si>
    <t>612142001</t>
  </si>
  <si>
    <t>Pletivo sklovláknité vnitřních stěn vtlačené do tmelu</t>
  </si>
  <si>
    <t>896886652</t>
  </si>
  <si>
    <t>"nosníky" 5,95*0,5*2*2</t>
  </si>
  <si>
    <t>86</t>
  </si>
  <si>
    <t>612311131</t>
  </si>
  <si>
    <t>Vápenný štuk vnitřních stěn tloušťky do 3 mm</t>
  </si>
  <si>
    <t>-753382339</t>
  </si>
  <si>
    <t>Úprava povrchů vnějších</t>
  </si>
  <si>
    <t>87</t>
  </si>
  <si>
    <t>6228512.1</t>
  </si>
  <si>
    <t>Oprava a tenkovrstvá omítka odolná mikroorganismům se samočistící schopností drobných nadstřešních konstrukcí /komíny, odvětrání/</t>
  </si>
  <si>
    <t>-1484135010</t>
  </si>
  <si>
    <t>"komín" (0,85+0,45)*2*1,8</t>
  </si>
  <si>
    <t>88</t>
  </si>
  <si>
    <t>629991011</t>
  </si>
  <si>
    <t>Zakrytí výplní otvorů a svislých ploch fólií přilepenou lepící páskou</t>
  </si>
  <si>
    <t>107119398</t>
  </si>
  <si>
    <t>0,9*0,6*2</t>
  </si>
  <si>
    <t>1,35*0,6*2</t>
  </si>
  <si>
    <t>0,6*0,6*4</t>
  </si>
  <si>
    <t>1,2*0,6*2</t>
  </si>
  <si>
    <t>1,1*2,0</t>
  </si>
  <si>
    <t>1,8*0,6*2</t>
  </si>
  <si>
    <t>3,0*1,5*2</t>
  </si>
  <si>
    <t>1,8*1,2*2</t>
  </si>
  <si>
    <t>0,9*1,2*4</t>
  </si>
  <si>
    <t>0,6*0,6*2</t>
  </si>
  <si>
    <t>1,0*2,1*4</t>
  </si>
  <si>
    <t>0,6*1,2*2</t>
  </si>
  <si>
    <t>1,0*2,4*4</t>
  </si>
  <si>
    <t>89</t>
  </si>
  <si>
    <t>629995101</t>
  </si>
  <si>
    <t>Očištění vnějších ploch tlakovou vodou</t>
  </si>
  <si>
    <t>-1365116704</t>
  </si>
  <si>
    <t>"pohled SV" 10,8*8,0+1,85*3,7+2,5*1,4</t>
  </si>
  <si>
    <t>"pohled JV" 13,2*8,0</t>
  </si>
  <si>
    <t>"pohled JZ" 10,8*8,0+1,85*3,7</t>
  </si>
  <si>
    <t>"pohled SZ" 13,2*7,7+20,0+20,0</t>
  </si>
  <si>
    <t>"podhledy" (4,2+7,3+1,5)*2</t>
  </si>
  <si>
    <t xml:space="preserve">"okna, dveře" -62,5 </t>
  </si>
  <si>
    <t>"ostění" 18,27</t>
  </si>
  <si>
    <t>90</t>
  </si>
  <si>
    <t>622131101</t>
  </si>
  <si>
    <t>Cementový postřik vnějších stěn nanášený celoplošně ručně</t>
  </si>
  <si>
    <t>218849247</t>
  </si>
  <si>
    <t>"odfouklá omítka - vyspravení" 15,0</t>
  </si>
  <si>
    <t>91</t>
  </si>
  <si>
    <t>622321121</t>
  </si>
  <si>
    <t>Vápenocementová omítka hladká jednovrstvá vnějších stěn nanášená ručně</t>
  </si>
  <si>
    <t>1886584136</t>
  </si>
  <si>
    <t>92</t>
  </si>
  <si>
    <t>622321191</t>
  </si>
  <si>
    <t>Příplatek k vápenocementové omítce vnějších stěn za každých dalších 5 mm tloušťky ručně</t>
  </si>
  <si>
    <t>1371367631</t>
  </si>
  <si>
    <t>15,0*2</t>
  </si>
  <si>
    <t>93</t>
  </si>
  <si>
    <t>621131121</t>
  </si>
  <si>
    <t>Penetrační nátěr vnějších podhledů nanášený ručně</t>
  </si>
  <si>
    <t>-1887489842</t>
  </si>
  <si>
    <t>8,84+9,95+12,6</t>
  </si>
  <si>
    <t>94</t>
  </si>
  <si>
    <t>622131121</t>
  </si>
  <si>
    <t>Penetrační nátěr vnějších stěn nanášený ručně</t>
  </si>
  <si>
    <t>-2035974576</t>
  </si>
  <si>
    <t>11,0+15,52+56,391+325,0</t>
  </si>
  <si>
    <t>95</t>
  </si>
  <si>
    <t>621211001</t>
  </si>
  <si>
    <t>Montáž kontaktního zateplení vnějších podhledů lepením a mechanickým kotvením polystyrénových desek do betonu nebo zdiva tl do 40 mm</t>
  </si>
  <si>
    <t>-108868840</t>
  </si>
  <si>
    <t>"balkon" ((1,0+1,5+1,0)*0,3+1,5)*2</t>
  </si>
  <si>
    <t>"lodžie" ((0,2+3,5+0,2)*0,3+0,7)*2</t>
  </si>
  <si>
    <t>96</t>
  </si>
  <si>
    <t>28376031</t>
  </si>
  <si>
    <t>deska EPS grafitová fasádní λ=0,032 tl 30mm</t>
  </si>
  <si>
    <t>1197616657</t>
  </si>
  <si>
    <t>8,84*1,05</t>
  </si>
  <si>
    <t>97</t>
  </si>
  <si>
    <t>621211021</t>
  </si>
  <si>
    <t>Montáž kontaktního zateplení vnějších podhledů lepením a mechanickým kotvením polystyrénových desek do betonu nebo zdiva tl přes 80 do 120 mm</t>
  </si>
  <si>
    <t>-1843727380</t>
  </si>
  <si>
    <t>"zádveří" (1,85+6,2+1,85)*0,5+2,5*2</t>
  </si>
  <si>
    <t>98</t>
  </si>
  <si>
    <t>28376040</t>
  </si>
  <si>
    <t>deska EPS grafitová fasádní λ=0,032 tl 120mm</t>
  </si>
  <si>
    <t>-327245523</t>
  </si>
  <si>
    <t>9,95*1,05</t>
  </si>
  <si>
    <t>99</t>
  </si>
  <si>
    <t>621211031</t>
  </si>
  <si>
    <t>Montáž kontaktního zateplení vnějších podhledů lepením a mechanickým kotvením polystyrénových desek do betonu nebo zdiva tl přes 120 do 160 mm</t>
  </si>
  <si>
    <t>-832584442</t>
  </si>
  <si>
    <t>"lodžie" 6,3*2</t>
  </si>
  <si>
    <t>100</t>
  </si>
  <si>
    <t>28376044</t>
  </si>
  <si>
    <t>deska EPS grafitová fasádní λ=0,032 tl 160mm</t>
  </si>
  <si>
    <t>-2056043262</t>
  </si>
  <si>
    <t>12,6*1,05</t>
  </si>
  <si>
    <t>101</t>
  </si>
  <si>
    <t>622211011</t>
  </si>
  <si>
    <t>Montáž kontaktního zateplení vnějších stěn lepením a mechanickým kotvením polystyrénových desek do betonu a zdiva tl přes 40 do 80 mm</t>
  </si>
  <si>
    <t>1045991185</t>
  </si>
  <si>
    <t>"lodžie" (1,7+0,5)*2,5*2</t>
  </si>
  <si>
    <t>102</t>
  </si>
  <si>
    <t>28376034</t>
  </si>
  <si>
    <t>deska EPS grafitová fasádní λ=0,032 tl 60mm</t>
  </si>
  <si>
    <t>1056605860</t>
  </si>
  <si>
    <t>11,0*1,05</t>
  </si>
  <si>
    <t>103</t>
  </si>
  <si>
    <t>622211021</t>
  </si>
  <si>
    <t>Montáž kontaktního zateplení vnějších stěn lepením a mechanickým kotvením polystyrénových desek do betonu a zdiva tl přes 80 do 120 mm</t>
  </si>
  <si>
    <t>1484512111</t>
  </si>
  <si>
    <t>"zádveří" ((1,7+1,7+0,5)*2,4-1,6)*2</t>
  </si>
  <si>
    <t>104</t>
  </si>
  <si>
    <t>28376037</t>
  </si>
  <si>
    <t>deska EPS grafitová fasádní λ=0,032 tl 100mm</t>
  </si>
  <si>
    <t>1520718677</t>
  </si>
  <si>
    <t>15,52*1,05</t>
  </si>
  <si>
    <t>105</t>
  </si>
  <si>
    <t>622211031</t>
  </si>
  <si>
    <t>Montáž kontaktního zateplení vnějších stěn lepením a mechanickým kotvením polystyrénových desek do betonu a zdiva tl přes 120 do 160 mm</t>
  </si>
  <si>
    <t>1965342110</t>
  </si>
  <si>
    <t>11,0*1,3+1,85*1,15+2,5*1,2</t>
  </si>
  <si>
    <t>-1,1*2,05</t>
  </si>
  <si>
    <t>-0,9*0,6</t>
  </si>
  <si>
    <t>-1,35*0,6</t>
  </si>
  <si>
    <t>-0,6*0,6</t>
  </si>
  <si>
    <t>-1,0*1,15</t>
  </si>
  <si>
    <t>Pohled SV</t>
  </si>
  <si>
    <t>13,4*1,15</t>
  </si>
  <si>
    <t>-0,6*0,6*2</t>
  </si>
  <si>
    <t>-1,2*0,6*2</t>
  </si>
  <si>
    <t>Pohled SZ</t>
  </si>
  <si>
    <t>13,4*1,3</t>
  </si>
  <si>
    <t>-1,8*0,6*2</t>
  </si>
  <si>
    <t>Pohled JV</t>
  </si>
  <si>
    <t>11,0*1,3+1,85*1,15</t>
  </si>
  <si>
    <t>Pohled JZ</t>
  </si>
  <si>
    <t>106</t>
  </si>
  <si>
    <t>28376359</t>
  </si>
  <si>
    <t>deska perimetrická pro zateplení spodních staveb 200kPa λ=0,034 tl 160mm</t>
  </si>
  <si>
    <t>1284670579</t>
  </si>
  <si>
    <t>56,391*1,05</t>
  </si>
  <si>
    <t>107</t>
  </si>
  <si>
    <t>-127317759</t>
  </si>
  <si>
    <t>11,1*7,1+1,85*2,5</t>
  </si>
  <si>
    <t>"lodžie" (1,8+0,5)*2,5</t>
  </si>
  <si>
    <t>-1,8*1,2*2</t>
  </si>
  <si>
    <t>-0,9*1,2</t>
  </si>
  <si>
    <t>-0,9*2,4*2</t>
  </si>
  <si>
    <t>-0,9*2,0</t>
  </si>
  <si>
    <t>13,5*7,1</t>
  </si>
  <si>
    <t>-3,0*1,5*4</t>
  </si>
  <si>
    <t>13,5*6,8+0,5*0,3*2</t>
  </si>
  <si>
    <t>"zádveří" 1,7*2,4*2</t>
  </si>
  <si>
    <t>-0,6*0,6*6</t>
  </si>
  <si>
    <t>-0,6*1,2*2</t>
  </si>
  <si>
    <t>-0,9*1,2*2</t>
  </si>
  <si>
    <t>-1,0*2,1*2+1,52</t>
  </si>
  <si>
    <t>108</t>
  </si>
  <si>
    <t>1546822122</t>
  </si>
  <si>
    <t>325,0*1,05</t>
  </si>
  <si>
    <t>109</t>
  </si>
  <si>
    <t>622212051</t>
  </si>
  <si>
    <t>Montáž kontaktního zateplení vnějšího ostění, nadpraží nebo parapetu hl. špalety do 400 mm lepením desek z polystyrenu tl do 40 mm</t>
  </si>
  <si>
    <t>-1665869864</t>
  </si>
  <si>
    <t>(1,2+1,8+1,2)*2</t>
  </si>
  <si>
    <t>(0,9+1,2+0,9)*1</t>
  </si>
  <si>
    <t>(2,0+1,0+2,0)*1</t>
  </si>
  <si>
    <t>(2,4+0,9+2,4)*2</t>
  </si>
  <si>
    <t>(1,5+3,0+1,5)*4</t>
  </si>
  <si>
    <t>(1,2+0,6+1,2)*2</t>
  </si>
  <si>
    <t>(1,2+0,9+1,2)*2</t>
  </si>
  <si>
    <t>(0,6+0,6+0,6)*6</t>
  </si>
  <si>
    <t>110</t>
  </si>
  <si>
    <t>-167754924</t>
  </si>
  <si>
    <t>103,0*0,4*1,05</t>
  </si>
  <si>
    <t>111</t>
  </si>
  <si>
    <t>1367627339</t>
  </si>
  <si>
    <t>(2,0+1,1+2,0)*1</t>
  </si>
  <si>
    <t>(0,6+0,9+0,6)*1</t>
  </si>
  <si>
    <t>(0,6+1,35+0,6)*1</t>
  </si>
  <si>
    <t>(0,6+0,6+0,6)*1</t>
  </si>
  <si>
    <t>(0,6+1,8+0,6)*2</t>
  </si>
  <si>
    <t>(0,6+0,6+0,6)*2</t>
  </si>
  <si>
    <t>(0,6+1,2+0,6)*2</t>
  </si>
  <si>
    <t>112</t>
  </si>
  <si>
    <t>28376350</t>
  </si>
  <si>
    <t>deska perimetrická pro zateplení spodních staveb 200kPa λ=0,034 tl 30mm</t>
  </si>
  <si>
    <t>-1422141667</t>
  </si>
  <si>
    <t>32,4*0,4*1,05</t>
  </si>
  <si>
    <t>113</t>
  </si>
  <si>
    <t>621251101</t>
  </si>
  <si>
    <t>Příplatek k cenám kontaktního zateplení podhledů za zápustnou montáž a použití tepelněizolačních zátek z polystyrenu</t>
  </si>
  <si>
    <t>-1714216519</t>
  </si>
  <si>
    <t>114</t>
  </si>
  <si>
    <t>622251101</t>
  </si>
  <si>
    <t>Příplatek k cenám kontaktního zateplení vnějších stěn za zápustnou montáž a použití tepelněizolačních zátek z polystyrenu</t>
  </si>
  <si>
    <t>755404324</t>
  </si>
  <si>
    <t>115</t>
  </si>
  <si>
    <t>6222520.1</t>
  </si>
  <si>
    <t>Příplatek za montáž systémových lišt kontaktního zateplení /zakládacích, rohových, dilatačních, začišťovacích apod./</t>
  </si>
  <si>
    <t>1812727019</t>
  </si>
  <si>
    <t>Poznámka k položce:_x000D_
Zakládací sada musí splňovat požadavky ČSN 730810:2016 Požární bezpečnost staveb.</t>
  </si>
  <si>
    <t>31,39+407,911</t>
  </si>
  <si>
    <t>116</t>
  </si>
  <si>
    <t>621151011</t>
  </si>
  <si>
    <t>Penetrační silikátový nátěr vnějších pastovitých tenkovrstvých omítek podhledů</t>
  </si>
  <si>
    <t>-2038755961</t>
  </si>
  <si>
    <t>117</t>
  </si>
  <si>
    <t>621521012</t>
  </si>
  <si>
    <t>Tenkovrstvá silikátová zatíraná omítka zrnitost 1,5 mm vnějších podhledů</t>
  </si>
  <si>
    <t>-2044060049</t>
  </si>
  <si>
    <t>Poznámka k položce:_x000D_
Omítka odolná mikroorganismům se samočistící schopností.</t>
  </si>
  <si>
    <t>118</t>
  </si>
  <si>
    <t>622151021</t>
  </si>
  <si>
    <t>Penetrační akrylátový nátěr vnějších mozaikových tenkovrstvých omítek stěn</t>
  </si>
  <si>
    <t>232153842</t>
  </si>
  <si>
    <t>"plocha" 56,391</t>
  </si>
  <si>
    <t>"ostění" 32,4*0,4</t>
  </si>
  <si>
    <t>119</t>
  </si>
  <si>
    <t>622511112</t>
  </si>
  <si>
    <t>Tenkovrstvá akrylátová mozaiková střednězrnná omítka vnějších stěn</t>
  </si>
  <si>
    <t>388551587</t>
  </si>
  <si>
    <t>120</t>
  </si>
  <si>
    <t>622151011</t>
  </si>
  <si>
    <t>Penetrační silikátový nátěr vnějších pastovitých tenkovrstvých omítek stěn</t>
  </si>
  <si>
    <t>275463325</t>
  </si>
  <si>
    <t>"plocha" 11,0+15,52+325,0</t>
  </si>
  <si>
    <t>"ostění" 103,0*0,4</t>
  </si>
  <si>
    <t>121</t>
  </si>
  <si>
    <t>622521012</t>
  </si>
  <si>
    <t>Tenkovrstvá silikátová zatíraná omítka zrnitost 1,5 mm vnějších stěn</t>
  </si>
  <si>
    <t>-1171037498</t>
  </si>
  <si>
    <t>Vedení trubní dálková a přípojná</t>
  </si>
  <si>
    <t>122</t>
  </si>
  <si>
    <t>894215111</t>
  </si>
  <si>
    <t xml:space="preserve">Šachtice kanalizační obestavěný prostor do 1,3 m3 se stěnami z betonu </t>
  </si>
  <si>
    <t>-932517413</t>
  </si>
  <si>
    <t>1,2*0,9*0,7</t>
  </si>
  <si>
    <t>123</t>
  </si>
  <si>
    <t>899102112</t>
  </si>
  <si>
    <t>Osazení poklopů litinových, ocelových nebo železobetonových včetně rámů pro třídu zatížení A15, A50</t>
  </si>
  <si>
    <t>-695168231</t>
  </si>
  <si>
    <t>"Z16" 1</t>
  </si>
  <si>
    <t>124</t>
  </si>
  <si>
    <t>553815201</t>
  </si>
  <si>
    <t xml:space="preserve">Z16 - šachtový poklop 600x900 mm, protiskluzný slzičkový plech tl. 4 mm, včetně obvodového rámu 40/40/3 mm pro zabudování do podlahy, aretační víko </t>
  </si>
  <si>
    <t>-1787283380</t>
  </si>
  <si>
    <t>Ostatní konstrukce a práce, bourání</t>
  </si>
  <si>
    <t>125</t>
  </si>
  <si>
    <t>916331112</t>
  </si>
  <si>
    <t>Osazení zahradního obrubníku betonového do lože z betonu s boční opěrou</t>
  </si>
  <si>
    <t>400077465</t>
  </si>
  <si>
    <t>126</t>
  </si>
  <si>
    <t>59217003</t>
  </si>
  <si>
    <t>obrubník zahradní betonový 500x50x250mm</t>
  </si>
  <si>
    <t>-986970911</t>
  </si>
  <si>
    <t>127</t>
  </si>
  <si>
    <t>916991121</t>
  </si>
  <si>
    <t>Lože pod obrubníky, krajníky nebo obruby z dlažebních kostek z betonu prostého</t>
  </si>
  <si>
    <t>-2002661548</t>
  </si>
  <si>
    <t>13,2*0,04</t>
  </si>
  <si>
    <t>128</t>
  </si>
  <si>
    <t>952901111</t>
  </si>
  <si>
    <t>Vyčištění budov bytové a občanské výstavby při výšce podlaží do 4 m</t>
  </si>
  <si>
    <t>1091971990</t>
  </si>
  <si>
    <t>"1.PP" 13,4*10,9+6,1*1,85</t>
  </si>
  <si>
    <t>"1.NP" 13,2*10,8+6,1*1,65</t>
  </si>
  <si>
    <t>"2.NP" 13,5*11,1+0,18</t>
  </si>
  <si>
    <t>129</t>
  </si>
  <si>
    <t>953943113</t>
  </si>
  <si>
    <t>Osazování výrobků přes 5 do 15 kg/kus do vysekaných kapes zdiva</t>
  </si>
  <si>
    <t>-691699165</t>
  </si>
  <si>
    <t>130</t>
  </si>
  <si>
    <t>553251201</t>
  </si>
  <si>
    <t>úhelník L 80/80/8 mm dl.600 mm</t>
  </si>
  <si>
    <t>1220318</t>
  </si>
  <si>
    <t>131</t>
  </si>
  <si>
    <t>953961213</t>
  </si>
  <si>
    <t>Kotva chemickou patronou M 12 hl 110 mm do betonu, ŽB nebo kamene s vyvrtáním otvoru</t>
  </si>
  <si>
    <t>814640009</t>
  </si>
  <si>
    <t>"pro kotvení zábradlí" 44</t>
  </si>
  <si>
    <t>132</t>
  </si>
  <si>
    <t>975043121</t>
  </si>
  <si>
    <t>Jednořadové podchycení stropů pro osazení nosníků v do 3,5 m pro zatížení přes 750 do 1000 kg/m</t>
  </si>
  <si>
    <t>1756173224</t>
  </si>
  <si>
    <t>"1.NP" (2,5+1,5)*2*2</t>
  </si>
  <si>
    <t>"2.NP" 1,5*2*2</t>
  </si>
  <si>
    <t>133</t>
  </si>
  <si>
    <t>985131111</t>
  </si>
  <si>
    <t>Očištění ploch stěn, rubu kleneb a podlah tlakovou vodou</t>
  </si>
  <si>
    <t>153707067</t>
  </si>
  <si>
    <t>"P18" 1,5+1,5</t>
  </si>
  <si>
    <t>"P19" 6,3+6,3</t>
  </si>
  <si>
    <t>134</t>
  </si>
  <si>
    <t>985139112</t>
  </si>
  <si>
    <t>Příplatek k očištění ploch za plochu do 10 m2 jednotlivě</t>
  </si>
  <si>
    <t>1512583495</t>
  </si>
  <si>
    <t>135</t>
  </si>
  <si>
    <t>985323111</t>
  </si>
  <si>
    <t>Spojovací (adhezní) můstek reprofilovaného betonu na cementové bázi tl 1 mm</t>
  </si>
  <si>
    <t>382647693</t>
  </si>
  <si>
    <t>136</t>
  </si>
  <si>
    <t>985323912</t>
  </si>
  <si>
    <t>Příplatek k cenám spojovacího (adhezního) můstku za plochu do 10 m2 jednotlivě</t>
  </si>
  <si>
    <t>-1319428251</t>
  </si>
  <si>
    <t>137</t>
  </si>
  <si>
    <t>985311315</t>
  </si>
  <si>
    <t>Reprofilace rubu kleneb a podlah cementovou sanační maltou tl přes 40 do 50 mm</t>
  </si>
  <si>
    <t>-1302480592</t>
  </si>
  <si>
    <t>Poznámka k položce:_x000D_
Spád 30-70 mm.</t>
  </si>
  <si>
    <t>138</t>
  </si>
  <si>
    <t>985311912</t>
  </si>
  <si>
    <t>Příplatek při reprofilaci sanační maltou za plochu do 10 m2 jednotlivě</t>
  </si>
  <si>
    <t>1760814764</t>
  </si>
  <si>
    <t>139</t>
  </si>
  <si>
    <t>985331213</t>
  </si>
  <si>
    <t>Dodatečné vlepování betonářské výztuže D 12 mm do chemické malty včetně vyvrtání otvoru</t>
  </si>
  <si>
    <t>265834524</t>
  </si>
  <si>
    <t>Poznámka k položce:_x000D_
Dodávka výztuže je součástí položky výztuž nosných zdí.</t>
  </si>
  <si>
    <t>"atika" 0,15*34</t>
  </si>
  <si>
    <t>Lešení a stavební výtahy</t>
  </si>
  <si>
    <t>140</t>
  </si>
  <si>
    <t>941111131</t>
  </si>
  <si>
    <t>Montáž lešení řadového trubkového lehkého s podlahami zatížení do 200 kg/m2 š od 1,2 do 1,5 m v do 10 m</t>
  </si>
  <si>
    <t>-710764113</t>
  </si>
  <si>
    <t>"pohled SV" (1,5+11,1+1,5)*(8,4-1,5)+1,85*3,7</t>
  </si>
  <si>
    <t>"pohled JV" (1,5+13,5+1,5)*(8,4-1,5)</t>
  </si>
  <si>
    <t>"pohled JZ" (1,5+11,1+1,5)*(8,4-1,5)+1,85*3,7+0,03</t>
  </si>
  <si>
    <t>"pohled SZ" (1,5+13,5+1,5)*(8,4-1,5)</t>
  </si>
  <si>
    <t>141</t>
  </si>
  <si>
    <t>941111231</t>
  </si>
  <si>
    <t>Příplatek k lešení řadovému trubkovému lehkému s podlahami do 200 kg/m2 š od 1,2 do 1,5 m v do 10 m za každý den použití</t>
  </si>
  <si>
    <t>-1966890234</t>
  </si>
  <si>
    <t>436,0*30*3</t>
  </si>
  <si>
    <t>142</t>
  </si>
  <si>
    <t>941111312</t>
  </si>
  <si>
    <t>Odborná prohlídka lešení řadového trubkového lehkého s podlahami zatížení do 200 kg/m2 š od 0,6 do 1,5 m v do 25 m pl do 500 m2 zakrytého sítí</t>
  </si>
  <si>
    <t>-906398133</t>
  </si>
  <si>
    <t>143</t>
  </si>
  <si>
    <t>941111831</t>
  </si>
  <si>
    <t>Demontáž lešení řadového trubkového lehkého s podlahami zatížení do 200 kg/m2 š od 1,2 do 1,5 m v do 10 m</t>
  </si>
  <si>
    <t>-82967708</t>
  </si>
  <si>
    <t>144</t>
  </si>
  <si>
    <t>944511111</t>
  </si>
  <si>
    <t>Montáž ochranné sítě z textilie z umělých vláken</t>
  </si>
  <si>
    <t>-1679075917</t>
  </si>
  <si>
    <t>145</t>
  </si>
  <si>
    <t>944511211</t>
  </si>
  <si>
    <t>Příplatek k ochranné síti za každý den použití</t>
  </si>
  <si>
    <t>280938099</t>
  </si>
  <si>
    <t>450*30*3</t>
  </si>
  <si>
    <t>146</t>
  </si>
  <si>
    <t>944511811</t>
  </si>
  <si>
    <t>Demontáž ochranné sítě z textilie z umělých vláken</t>
  </si>
  <si>
    <t>-1496743680</t>
  </si>
  <si>
    <t>147</t>
  </si>
  <si>
    <t>949101111</t>
  </si>
  <si>
    <t>Lešení pomocné pro objekty pozemních staveb s lešeňovou podlahou v do 1,9 m zatížení do 150 kg/m2</t>
  </si>
  <si>
    <t>-284750536</t>
  </si>
  <si>
    <t>"1.PP" 27,2+16,3+14,2+15,6+7,2+7,2+15,6+14,2</t>
  </si>
  <si>
    <t>"1.NP" (3,5+1,1+3,1+10,3+21,6+8,5+3,8+1,6+2,5)*2</t>
  </si>
  <si>
    <t>"2.NP" (2,6+5,2+14,8+10,5+10,2+4,8+6,3)*2</t>
  </si>
  <si>
    <t>148</t>
  </si>
  <si>
    <t>993111111</t>
  </si>
  <si>
    <t>Dovoz a odvoz lešení řadového do 10 km včetně naložení a složení</t>
  </si>
  <si>
    <t>2048392455</t>
  </si>
  <si>
    <t>149</t>
  </si>
  <si>
    <t>993111119</t>
  </si>
  <si>
    <t>Příplatek k ceně dovozu a odvozu lešení řadového ZKD 10 km přes 10 km</t>
  </si>
  <si>
    <t>-1159022063</t>
  </si>
  <si>
    <t>Bourání konstrukcí</t>
  </si>
  <si>
    <t>150</t>
  </si>
  <si>
    <t>962031132</t>
  </si>
  <si>
    <t>Bourání příček nebo přizdívek z cihel pálených tl do 100 mm</t>
  </si>
  <si>
    <t>360340528</t>
  </si>
  <si>
    <t>Poznámka k položce:_x000D_
Vybourání včetně dveří a zárubní.</t>
  </si>
  <si>
    <t>(1,95+0,95+4,2)*2,2+1,0*0,35</t>
  </si>
  <si>
    <t>(0,65+2,25)*2,2</t>
  </si>
  <si>
    <t>(1,15+1,15+2,2+6,0+3,0+1,7+3,65)*2,6</t>
  </si>
  <si>
    <t>(3,5+7,0+2,3+4,45)*2,9</t>
  </si>
  <si>
    <t>(3,5+7,0+2,3+4,45+2,3+1,2)*2,9</t>
  </si>
  <si>
    <t>151</t>
  </si>
  <si>
    <t>962031133</t>
  </si>
  <si>
    <t>Bourání příček nebo přizdívek z cihel pálených tl přes 100 do 150 mm</t>
  </si>
  <si>
    <t>1023142658</t>
  </si>
  <si>
    <t>4,1*2,2*2</t>
  </si>
  <si>
    <t>152</t>
  </si>
  <si>
    <t>962032230</t>
  </si>
  <si>
    <t>Bourání zdiva z cihel pálených nebo vápenopískových na MV nebo MVC do 1 m3</t>
  </si>
  <si>
    <t>-1991705981</t>
  </si>
  <si>
    <t>"venkovní zdivo" 1,2*0,3*0,8</t>
  </si>
  <si>
    <t>"ohniště" 0,6</t>
  </si>
  <si>
    <t>153</t>
  </si>
  <si>
    <t>962032631</t>
  </si>
  <si>
    <t>Bourání zdiva komínového z cihel pálených, šamotových nebo vápenopískových na MV nebo MVC</t>
  </si>
  <si>
    <t>-335927679</t>
  </si>
  <si>
    <t>1,05*0,45*1,8</t>
  </si>
  <si>
    <t>154</t>
  </si>
  <si>
    <t>965042141</t>
  </si>
  <si>
    <t>Bourání podkladů pod dlažby nebo mazanin betonových nebo z litého asfaltu tl do 100 mm pl přes 4 m2</t>
  </si>
  <si>
    <t>-1786919243</t>
  </si>
  <si>
    <t>"P1" (1,8+3,4+5,9+1,8+3,4+5,9)*(0,022+0,07)</t>
  </si>
  <si>
    <t>"P2" (0,9+1,2+0,9+1,2)*(0,022+0,045)</t>
  </si>
  <si>
    <t>"P3" (1,5+5,5+10,5+21,6+1,5+5,5+10,5+21,6)*(0,03+0,065)</t>
  </si>
  <si>
    <t>"P1" (2,8+1,0+1,2)*(0,022+0,07)</t>
  </si>
  <si>
    <t>"P3" (11,6+11,1+9,8+12,4+11,6+3,3+6,9+11,1+12,4)*(0,03+0,065)</t>
  </si>
  <si>
    <t>155</t>
  </si>
  <si>
    <t>965049113</t>
  </si>
  <si>
    <t>Příplatek k bourání betonových mazanin za bourání mazanin s rabicovým pletivem tl do 100 mm</t>
  </si>
  <si>
    <t>474520655</t>
  </si>
  <si>
    <t>156</t>
  </si>
  <si>
    <t>965045112</t>
  </si>
  <si>
    <t>Bourání potěrů cementových nebo pískocementových tl do 50 mm pl do 4 m2</t>
  </si>
  <si>
    <t>1920966852</t>
  </si>
  <si>
    <t>"P5" 1,5+1,5</t>
  </si>
  <si>
    <t>157</t>
  </si>
  <si>
    <t>965045113</t>
  </si>
  <si>
    <t>Bourání potěrů cementových nebo pískocementových tl do 50 mm pl přes 4 m2</t>
  </si>
  <si>
    <t>1313999445</t>
  </si>
  <si>
    <t>"P4" 4,2+4,2</t>
  </si>
  <si>
    <t>"P5" 7,3+7,3</t>
  </si>
  <si>
    <t>158</t>
  </si>
  <si>
    <t>965081213</t>
  </si>
  <si>
    <t>Bourání podlah z dlaždic keramických nebo xylolitových tl do 10 mm plochy přes 1 m2</t>
  </si>
  <si>
    <t>1943570569</t>
  </si>
  <si>
    <t>"P1" 1,8+3,4+5,9+1,8+3,4+5,9</t>
  </si>
  <si>
    <t>"P2" 0,9+1,2+0,9+1,2</t>
  </si>
  <si>
    <t>"P1" 2,8+1,0+1,2</t>
  </si>
  <si>
    <t>"P5" 1,5+7,3+7,3+1,5</t>
  </si>
  <si>
    <t>159</t>
  </si>
  <si>
    <t>965081313</t>
  </si>
  <si>
    <t>Bourání podlah z dlaždic betonových, teracových nebo čedičových tl do 20 mm plochy přes 1 m2</t>
  </si>
  <si>
    <t>-150595485</t>
  </si>
  <si>
    <t>160</t>
  </si>
  <si>
    <t>965081611</t>
  </si>
  <si>
    <t>Odsekání soklíků rovných</t>
  </si>
  <si>
    <t>1885552502</t>
  </si>
  <si>
    <t>"1.NP" 27,4*2</t>
  </si>
  <si>
    <t>"2.NP" 7,7*2</t>
  </si>
  <si>
    <t>161</t>
  </si>
  <si>
    <t>965082933</t>
  </si>
  <si>
    <t>Odstranění násypů pod podlahami tl do 200 mm pl přes 2 m2</t>
  </si>
  <si>
    <t>698225118</t>
  </si>
  <si>
    <t>"P4" (4,2+4,2)*0,135</t>
  </si>
  <si>
    <t>162</t>
  </si>
  <si>
    <t>967031733</t>
  </si>
  <si>
    <t>Přisekání plošné zdiva z cihel pálených na MV nebo MVC tl do 150 mm</t>
  </si>
  <si>
    <t>708415560</t>
  </si>
  <si>
    <t>0,3*2,1</t>
  </si>
  <si>
    <t>163</t>
  </si>
  <si>
    <t>968062245</t>
  </si>
  <si>
    <t>Vybourání dřevěných rámů oken jednoduchých včetně křídel pl do 2 m2</t>
  </si>
  <si>
    <t>-1650425128</t>
  </si>
  <si>
    <t>"1.NP" 1,5*1,2*2</t>
  </si>
  <si>
    <t>164</t>
  </si>
  <si>
    <t>968072244</t>
  </si>
  <si>
    <t>Vybourání kovových rámů oken/ dvířek jednoduchých včetně křídel pl do 1 m2</t>
  </si>
  <si>
    <t>709972684</t>
  </si>
  <si>
    <t>"1.PP" 0,75*0,65</t>
  </si>
  <si>
    <t>165</t>
  </si>
  <si>
    <t>968072455</t>
  </si>
  <si>
    <t>Vybourání kovových dveřních zárubní pl do 2 m2</t>
  </si>
  <si>
    <t>-1625349458</t>
  </si>
  <si>
    <t>0,6*2,0*2</t>
  </si>
  <si>
    <t>0,8*2,0*2</t>
  </si>
  <si>
    <t>166</t>
  </si>
  <si>
    <t>968072558</t>
  </si>
  <si>
    <t>Vybourání kovových vrat pl do 5 m2</t>
  </si>
  <si>
    <t>-1867061134</t>
  </si>
  <si>
    <t>"1.PP" 2,4*1,9</t>
  </si>
  <si>
    <t>167</t>
  </si>
  <si>
    <t>968082021</t>
  </si>
  <si>
    <t>Vybourání plastových zárubní dveří plochy do 2 m2</t>
  </si>
  <si>
    <t>955662885</t>
  </si>
  <si>
    <t>168</t>
  </si>
  <si>
    <t>971033531</t>
  </si>
  <si>
    <t>Vybourání otvorů ve zdivu cihelném pl do 1 m2 na MVC nebo MV tl do 150 mm</t>
  </si>
  <si>
    <t>697758195</t>
  </si>
  <si>
    <t>"pro rozvaděče" 0,8*0,8*2</t>
  </si>
  <si>
    <t>"pro rozvaděče" 0,4*0,8*2</t>
  </si>
  <si>
    <t>169</t>
  </si>
  <si>
    <t>971033621</t>
  </si>
  <si>
    <t>Vybourání otvorů ve zdivu cihelném pl do 4 m2 na MVC nebo MV tl do 100 mm</t>
  </si>
  <si>
    <t>-1417093319</t>
  </si>
  <si>
    <t>1,4*2,2*2</t>
  </si>
  <si>
    <t>170</t>
  </si>
  <si>
    <t>971033641</t>
  </si>
  <si>
    <t>Vybourání otvorů ve zdivu cihelném pl do 4 m2 na MVC nebo MV tl do 300 mm</t>
  </si>
  <si>
    <t>-2091765687</t>
  </si>
  <si>
    <t>"el. rozvaděč" 0,9*2,4*0,3*2</t>
  </si>
  <si>
    <t>0,9*2,4*0,3*2</t>
  </si>
  <si>
    <t>171</t>
  </si>
  <si>
    <t>971033651</t>
  </si>
  <si>
    <t>Vybourání otvorů ve zdivu cihelném pl do 4 m2 na MVC nebo MV tl do 600 mm</t>
  </si>
  <si>
    <t>-1875633373</t>
  </si>
  <si>
    <t>2,25*2,4*0,45-0,8*2,0*0,45-0,6*0,6*0,45</t>
  </si>
  <si>
    <t>172</t>
  </si>
  <si>
    <t>973031325</t>
  </si>
  <si>
    <t>Vysekání kapes ve zdivu cihelném na MV nebo MVC pl do 0,10 m2 hl do 300 mm</t>
  </si>
  <si>
    <t>983068246</t>
  </si>
  <si>
    <t>"pro roznášecí ŽB práh" 2</t>
  </si>
  <si>
    <t>173</t>
  </si>
  <si>
    <t>973031335</t>
  </si>
  <si>
    <t>Vysekání kapes ve zdivu cihelném na MV nebo MVC pl do 0,16 m2 hl do 300 mm</t>
  </si>
  <si>
    <t>1610405763</t>
  </si>
  <si>
    <t>174</t>
  </si>
  <si>
    <t>973031151</t>
  </si>
  <si>
    <t>Vysekání výklenků ve zdivu cihelném na MV nebo MVC pl přes 0,25 m2</t>
  </si>
  <si>
    <t>-28137077</t>
  </si>
  <si>
    <t>"pro nové plynoměry" 0,85*0,65*0,45</t>
  </si>
  <si>
    <t>"pro rozvaděč" 0,6*0,6*0,15</t>
  </si>
  <si>
    <t>175</t>
  </si>
  <si>
    <t>974031664</t>
  </si>
  <si>
    <t>Vysekání rýh ve zdivu cihelném pro vtahování nosníků hl do 150 mm v do 150 mm</t>
  </si>
  <si>
    <t>-1251676900</t>
  </si>
  <si>
    <t>"1.NP" 1,5*6</t>
  </si>
  <si>
    <t>"2.NP" 1,3*4</t>
  </si>
  <si>
    <t>176</t>
  </si>
  <si>
    <t>978011191</t>
  </si>
  <si>
    <t>Otlučení (osekání) vnitřní vápenné nebo vápenocementové omítky stropů v rozsahu přes 50 do 100 %</t>
  </si>
  <si>
    <t>-186306627</t>
  </si>
  <si>
    <t>(3,6+6,0)*5,9+4,86</t>
  </si>
  <si>
    <t>177</t>
  </si>
  <si>
    <t>978013191</t>
  </si>
  <si>
    <t>Otlučení (osekání) vnitřní vápenné nebo vápenocementové omítky stěn v rozsahu přes 50 do 100 %</t>
  </si>
  <si>
    <t>-1673684576</t>
  </si>
  <si>
    <t>"pouze nesoudržná omítka - cca" 15,0*2</t>
  </si>
  <si>
    <t>(5,9+3,6)*2*2,6</t>
  </si>
  <si>
    <t>(5,9+6,0)*2*2,6</t>
  </si>
  <si>
    <t>-0,9*1,2*2+0,5*2</t>
  </si>
  <si>
    <t>-0,6*0,6+0,3</t>
  </si>
  <si>
    <t>-0,8*2,0*2+0,8</t>
  </si>
  <si>
    <t>-2,25*2,4</t>
  </si>
  <si>
    <t>(5,9+9,9)*2*2,9</t>
  </si>
  <si>
    <t>-0,9*2,4+0,9</t>
  </si>
  <si>
    <t>178</t>
  </si>
  <si>
    <t>978015391</t>
  </si>
  <si>
    <t>Otlučení (osekání) vnější vápenné nebo vápenocementové omítky stupně členitosti 1 a 2 v rozsahu přes 80 do 100 %</t>
  </si>
  <si>
    <t>-225812140</t>
  </si>
  <si>
    <t>"odfouklá omítka" 15,0</t>
  </si>
  <si>
    <t>179</t>
  </si>
  <si>
    <t>978059361</t>
  </si>
  <si>
    <t>Bourání obkladů z mozaiky plochy přes 1 m2</t>
  </si>
  <si>
    <t>-1112513579</t>
  </si>
  <si>
    <t>"UM" (1,0+1,2)*2*1,2-0,7</t>
  </si>
  <si>
    <t>"WC" (1,2+0,8)*2*1,2-0,7</t>
  </si>
  <si>
    <t>180</t>
  </si>
  <si>
    <t>978059541</t>
  </si>
  <si>
    <t>Odsekání a odebrání obkladů stěn z vnitřních obkládaček plochy přes 1 m2</t>
  </si>
  <si>
    <t>1036392075</t>
  </si>
  <si>
    <t>Poznámka k položce:_x000D_
Předpoklad.</t>
  </si>
  <si>
    <t>"koupelna" (2,0+1,7)*2*2,0-1,2</t>
  </si>
  <si>
    <t>"kuchyň" (0,6+3,0+1,0)*0,6+0,24</t>
  </si>
  <si>
    <t>"WC" (1,15+0,8)*2*1,0-0,6</t>
  </si>
  <si>
    <t>13,6+3,0+3,3</t>
  </si>
  <si>
    <t>"UM" (2,3+1,2)*2*2,0-1,2</t>
  </si>
  <si>
    <t>181</t>
  </si>
  <si>
    <t>981011416</t>
  </si>
  <si>
    <t>Demolice budov zděných na MC nebo z betonu podíl konstrukcí přes 30 do 35 % postupným rozebíráním</t>
  </si>
  <si>
    <t>-506477135</t>
  </si>
  <si>
    <t>"nástavba na střeše" 2,45*2,2*(1,05+0,1)+(2,05+2,45+2,05)*0,15*0,3</t>
  </si>
  <si>
    <t>182</t>
  </si>
  <si>
    <t>HZS1292</t>
  </si>
  <si>
    <t>Hodinová zúčtovací sazba stavební dělník</t>
  </si>
  <si>
    <t>hod</t>
  </si>
  <si>
    <t>512</t>
  </si>
  <si>
    <t>-447088031</t>
  </si>
  <si>
    <t>"drobné nespecifikované bourací práce" 50,0</t>
  </si>
  <si>
    <t>997</t>
  </si>
  <si>
    <t>Přesun sutě</t>
  </si>
  <si>
    <t>183</t>
  </si>
  <si>
    <t>997013152</t>
  </si>
  <si>
    <t>Vnitrostaveništní doprava suti a vybouraných hmot pro budovy v přes 6 do 9 m s omezením mechanizace</t>
  </si>
  <si>
    <t>205049025</t>
  </si>
  <si>
    <t>184</t>
  </si>
  <si>
    <t>997013501</t>
  </si>
  <si>
    <t>Odvoz suti a vybouraných hmot na skládku nebo meziskládku do 1 km se složením</t>
  </si>
  <si>
    <t>-340638380</t>
  </si>
  <si>
    <t>185</t>
  </si>
  <si>
    <t>997013509</t>
  </si>
  <si>
    <t>Příplatek k odvozu suti a vybouraných hmot na skládku ZKD 1 km přes 1 km</t>
  </si>
  <si>
    <t>441174313</t>
  </si>
  <si>
    <t>170,327*9</t>
  </si>
  <si>
    <t>186</t>
  </si>
  <si>
    <t>997013869</t>
  </si>
  <si>
    <t>Poplatek za uložení stavebního odpadu na recyklační skládce (skládkovné) ze směsí betonu, cihel a keramických výrobků kód odpadu 17 01 07</t>
  </si>
  <si>
    <t>-243021770</t>
  </si>
  <si>
    <t>170,327*0,7</t>
  </si>
  <si>
    <t>187</t>
  </si>
  <si>
    <t>997013871</t>
  </si>
  <si>
    <t>Poplatek za uložení stavebního odpadu na recyklační skládce (skládkovné) směsného stavebního a demoličního kód odpadu 17 09 04</t>
  </si>
  <si>
    <t>2129013602</t>
  </si>
  <si>
    <t>170,327*0,3</t>
  </si>
  <si>
    <t>998</t>
  </si>
  <si>
    <t>Přesun hmot</t>
  </si>
  <si>
    <t>188</t>
  </si>
  <si>
    <t>998011009</t>
  </si>
  <si>
    <t>Přesun hmot pro budovy zděné s omezením mechanizace pro budovy v přes 6 do 12 m</t>
  </si>
  <si>
    <t>-1497455246</t>
  </si>
  <si>
    <t>PSV</t>
  </si>
  <si>
    <t>Práce a dodávky PSV</t>
  </si>
  <si>
    <t>711</t>
  </si>
  <si>
    <t>Izolace proti vodě, vlhkosti a plynům</t>
  </si>
  <si>
    <t>189</t>
  </si>
  <si>
    <t>711111001</t>
  </si>
  <si>
    <t>Provedení izolace proti zemní vlhkosti vodorovné za studena nátěrem penetračním</t>
  </si>
  <si>
    <t>1250338052</t>
  </si>
  <si>
    <t>"P11" (1,6+3,8+3,1)*2</t>
  </si>
  <si>
    <t>"P11" 4,8*2</t>
  </si>
  <si>
    <t>190</t>
  </si>
  <si>
    <t>11163150</t>
  </si>
  <si>
    <t>lak penetrační asfaltový</t>
  </si>
  <si>
    <t>1619482431</t>
  </si>
  <si>
    <t>26,6*0,0003</t>
  </si>
  <si>
    <t>191</t>
  </si>
  <si>
    <t>711141559</t>
  </si>
  <si>
    <t>Provedení izolace proti zemní vlhkosti pásy přitavením vodorovné NAIP</t>
  </si>
  <si>
    <t>56896638</t>
  </si>
  <si>
    <t>192</t>
  </si>
  <si>
    <t>62832001</t>
  </si>
  <si>
    <t>pás asfaltový natavitelný oxidovaný s vložkou ze skleněné rohože typu V60 s jemnozrnným minerálním posypem tl 3,5mm</t>
  </si>
  <si>
    <t>2142930530</t>
  </si>
  <si>
    <t>26,6*1,1</t>
  </si>
  <si>
    <t>193</t>
  </si>
  <si>
    <t>711199095</t>
  </si>
  <si>
    <t>Příplatek k izolacím proti zemní vlhkosti za plochu do 10 m2 natěradly za studena nebo za horka</t>
  </si>
  <si>
    <t>-1667754899</t>
  </si>
  <si>
    <t>194</t>
  </si>
  <si>
    <t>711199097</t>
  </si>
  <si>
    <t>Příplatek k izolacím proti zemní vlhkosti za plochu do 10 m2 pásy přitavením NAIP nebo termoplasty</t>
  </si>
  <si>
    <t>-693607694</t>
  </si>
  <si>
    <t>195</t>
  </si>
  <si>
    <t>711161212</t>
  </si>
  <si>
    <t>Izolace proti zemní vlhkosti nopovou fólií svislá, výška nopu 8,0 mm, tl do 0,6 mm</t>
  </si>
  <si>
    <t>-1166150913</t>
  </si>
  <si>
    <t>18,0*0,35</t>
  </si>
  <si>
    <t>196</t>
  </si>
  <si>
    <t>711161384</t>
  </si>
  <si>
    <t>Izolace proti zemní vlhkosti nopovou fólií ukončení provětrávací lištou</t>
  </si>
  <si>
    <t>713289667</t>
  </si>
  <si>
    <t>197</t>
  </si>
  <si>
    <t>998711112</t>
  </si>
  <si>
    <t>Přesun hmot tonážní pro izolace proti vodě, vlhkosti a plynům s omezením mechanizace v objektech v přes 6 do 12 m</t>
  </si>
  <si>
    <t>689130458</t>
  </si>
  <si>
    <t>712</t>
  </si>
  <si>
    <t>Povlakové krytiny</t>
  </si>
  <si>
    <t>198</t>
  </si>
  <si>
    <t>712300841</t>
  </si>
  <si>
    <t>Odstranění povlakové krytiny střech do 10° odškrabáním mechu s urovnáním povrchu a očištěním</t>
  </si>
  <si>
    <t>-720582316</t>
  </si>
  <si>
    <t>"hlavní střecha" 13,2*10,8</t>
  </si>
  <si>
    <t>"střecha nad vstupem" 5,85*1,85</t>
  </si>
  <si>
    <t>199</t>
  </si>
  <si>
    <t>7123009.1</t>
  </si>
  <si>
    <t>Vyspravení stávající hydroizolace - prořezání boulí a částečné vyrovnání podkladní plochy</t>
  </si>
  <si>
    <t>-523347875</t>
  </si>
  <si>
    <t>200</t>
  </si>
  <si>
    <t>712363604</t>
  </si>
  <si>
    <t>Provedení povlak krytiny mechanicky kotvenou do betonu TI tl přes 240 mm vnitřní pole, budova v do 18 m</t>
  </si>
  <si>
    <t>501421916</t>
  </si>
  <si>
    <t xml:space="preserve">Poznámka k položce:_x000D_
Přesné určení kotvících prvků a rozmístění bude upřesněno dodavatelem. </t>
  </si>
  <si>
    <t>170,0*0,5</t>
  </si>
  <si>
    <t>201</t>
  </si>
  <si>
    <t>712363605</t>
  </si>
  <si>
    <t>Provedení povlak krytiny mechanicky kotvenou do betonu TI tl přes 240 mm krajní pole, budova v do 18 m</t>
  </si>
  <si>
    <t>346878427</t>
  </si>
  <si>
    <t>170,0*0,25</t>
  </si>
  <si>
    <t>202</t>
  </si>
  <si>
    <t>712363606</t>
  </si>
  <si>
    <t>Provedení povlak krytiny mechanicky kotvenou do betonu TI tl přes 240 mm rohové pole, budova v do 18 m</t>
  </si>
  <si>
    <t>1786515330</t>
  </si>
  <si>
    <t>203</t>
  </si>
  <si>
    <t>28322012</t>
  </si>
  <si>
    <t>fólie hydroizolační střešní mPVC mechanicky kotvená šedá tl 1,5mm</t>
  </si>
  <si>
    <t>-182840828</t>
  </si>
  <si>
    <t>170,0*1,15</t>
  </si>
  <si>
    <t>204</t>
  </si>
  <si>
    <t>712391171</t>
  </si>
  <si>
    <t>Provedení povlakové krytiny střech do 10° podkladní textilní vrstvy</t>
  </si>
  <si>
    <t>-864042463</t>
  </si>
  <si>
    <t>13,5*11,0+(10,45+12,5+10,45)*0,25</t>
  </si>
  <si>
    <t>6,2*1,85+6,2*0,25+0,13</t>
  </si>
  <si>
    <t>205</t>
  </si>
  <si>
    <t>69311068</t>
  </si>
  <si>
    <t>geotextilie netkaná separační, ochranná, filtrační, drenážní PP 300g/m2</t>
  </si>
  <si>
    <t>872036021</t>
  </si>
  <si>
    <t>206</t>
  </si>
  <si>
    <t>7128052.1</t>
  </si>
  <si>
    <t xml:space="preserve">Opracování detailů v místě záchytného systému  </t>
  </si>
  <si>
    <t>317857306</t>
  </si>
  <si>
    <t>207</t>
  </si>
  <si>
    <t>998712112</t>
  </si>
  <si>
    <t>Přesun hmot tonážní pro krytiny povlakové s omezením mechanizace v objektech v přes 6 do 12 m</t>
  </si>
  <si>
    <t>697371011</t>
  </si>
  <si>
    <t>713</t>
  </si>
  <si>
    <t>Izolace tepelné</t>
  </si>
  <si>
    <t>208</t>
  </si>
  <si>
    <t>713121111</t>
  </si>
  <si>
    <t>Montáž izolace tepelné podlah volně kladenými rohožemi, pásy, dílci, deskami 1 vrstva</t>
  </si>
  <si>
    <t>1507211151</t>
  </si>
  <si>
    <t>"P10" (10,3+8,5+21,6)*2</t>
  </si>
  <si>
    <t>"P12" 1,5*2</t>
  </si>
  <si>
    <t>"P10" (2,6+5,2+14,8+10,5+10,2)*2</t>
  </si>
  <si>
    <t>209</t>
  </si>
  <si>
    <t>28376553</t>
  </si>
  <si>
    <t>deska polystyrénová pro snížení kročejového hluku (max. zatížení 4 kN/m2) tl 30mm</t>
  </si>
  <si>
    <t>1036545231</t>
  </si>
  <si>
    <t>199,2*1,05</t>
  </si>
  <si>
    <t>210</t>
  </si>
  <si>
    <t>713121121</t>
  </si>
  <si>
    <t>Montáž izolace tepelné podlah volně kladenými rohožemi, pásy, dílci, deskami 2 vrstvy</t>
  </si>
  <si>
    <t>-1789550610</t>
  </si>
  <si>
    <t>211</t>
  </si>
  <si>
    <t>28375030</t>
  </si>
  <si>
    <t>deska EPS 150 pro konstrukce s vysokým zatížením λ=0,035 tl 90mm</t>
  </si>
  <si>
    <t>1687829319</t>
  </si>
  <si>
    <t>4,0*2*1,05</t>
  </si>
  <si>
    <t>212</t>
  </si>
  <si>
    <t>713131121</t>
  </si>
  <si>
    <t>Montáž izolace tepelné stěn přichycením dráty rohoží, pásů, dílců, desek</t>
  </si>
  <si>
    <t>-977468102</t>
  </si>
  <si>
    <t>"pod IPE 240" 5,95*0,25*2</t>
  </si>
  <si>
    <t>213</t>
  </si>
  <si>
    <t>28376385</t>
  </si>
  <si>
    <t xml:space="preserve">deska XPS hrana rovná polo či pero drážka </t>
  </si>
  <si>
    <t>1917218441</t>
  </si>
  <si>
    <t>5,95*0,25*0,25*2*1,05</t>
  </si>
  <si>
    <t>214</t>
  </si>
  <si>
    <t>713131141</t>
  </si>
  <si>
    <t>Montáž izolace tepelné stěn lepením celoplošně rohoží, pásů, dílců, desek</t>
  </si>
  <si>
    <t>-1606981733</t>
  </si>
  <si>
    <t>"plentování IPE240" 5,95*0,24*2*2</t>
  </si>
  <si>
    <t>215</t>
  </si>
  <si>
    <t>28376417</t>
  </si>
  <si>
    <t>deska XPS 300kPA λ=0,035 tl 50mm</t>
  </si>
  <si>
    <t>-219361894</t>
  </si>
  <si>
    <t>5,712*1,05</t>
  </si>
  <si>
    <t>216</t>
  </si>
  <si>
    <t>713191132</t>
  </si>
  <si>
    <t>Montáž izolace tepelné podlah, stropů vrchem nebo střech překrytí separační fólií z PE</t>
  </si>
  <si>
    <t>-110773735</t>
  </si>
  <si>
    <t>217</t>
  </si>
  <si>
    <t>283293361</t>
  </si>
  <si>
    <t>separační folie – 100% polyethylen, faktor difúzního odporu 345000(+-40000), plošná hmotnost 160 g/m2</t>
  </si>
  <si>
    <t>344269839</t>
  </si>
  <si>
    <t>203,2*1,15</t>
  </si>
  <si>
    <t>218</t>
  </si>
  <si>
    <t>713141136</t>
  </si>
  <si>
    <t>Montáž izolace tepelné střech plochých lepené za studena nízkoexpanzní (PUR) pěnou 1 vrstva rohoží, pásů, dílců, desek</t>
  </si>
  <si>
    <t>-32199613</t>
  </si>
  <si>
    <t>"hlavní střecha" 13,2*10,8*2</t>
  </si>
  <si>
    <t>"střecha nad vstupem" 5,85*1,85*2</t>
  </si>
  <si>
    <t>219</t>
  </si>
  <si>
    <t>28375990</t>
  </si>
  <si>
    <t>deska EPS 150 pro konstrukce s vysokým zatížením λ=0,035 tl 140mm</t>
  </si>
  <si>
    <t>1853832097</t>
  </si>
  <si>
    <t>306,765*1,02</t>
  </si>
  <si>
    <t>220</t>
  </si>
  <si>
    <t>713141212</t>
  </si>
  <si>
    <t>Montáž izolace tepelné střech plochých lepené nízkoexpanzní (PUR) pěnou atikový klín</t>
  </si>
  <si>
    <t>-714820685</t>
  </si>
  <si>
    <t>10,45+12,5+10,45</t>
  </si>
  <si>
    <t>(2,6+2,1)*2</t>
  </si>
  <si>
    <t>6,2</t>
  </si>
  <si>
    <t>221</t>
  </si>
  <si>
    <t>63152007</t>
  </si>
  <si>
    <t>klín atikový přechodný plochých střech tl 80x80mm</t>
  </si>
  <si>
    <t>-307872970</t>
  </si>
  <si>
    <t>49,0*1,05</t>
  </si>
  <si>
    <t>222</t>
  </si>
  <si>
    <t>713141376</t>
  </si>
  <si>
    <t>Montáž spádové izolace na zhlaví atiky š přes 500 do 1000 mm lepené za studena nízkoexpanzní (PUR) pěnou</t>
  </si>
  <si>
    <t>1508849475</t>
  </si>
  <si>
    <t>11,0+12,5+11,0</t>
  </si>
  <si>
    <t>223</t>
  </si>
  <si>
    <t>28376418</t>
  </si>
  <si>
    <t>deska XPS hladký povrch 300kPA λ=0,035 tl 60mm</t>
  </si>
  <si>
    <t>162032125</t>
  </si>
  <si>
    <t>34,5*0,6*1,1</t>
  </si>
  <si>
    <t>224</t>
  </si>
  <si>
    <t>713141396</t>
  </si>
  <si>
    <t>Montáž izolace tepelné stěn v do 1000 mm na atiky a prostupy střechou lepené nízkoexpanzní (PUR) pěnou</t>
  </si>
  <si>
    <t>-1620521217</t>
  </si>
  <si>
    <t>(10,45+12,5+10,45)*0,25</t>
  </si>
  <si>
    <t>(2,6+2,1)*2*0,25</t>
  </si>
  <si>
    <t>225</t>
  </si>
  <si>
    <t>28375909</t>
  </si>
  <si>
    <t>deska EPS 150 pro konstrukce s vysokým zatížením λ=0,035 tl 50mm</t>
  </si>
  <si>
    <t>-626843806</t>
  </si>
  <si>
    <t>10,7*1,05</t>
  </si>
  <si>
    <t>226</t>
  </si>
  <si>
    <t>998713112</t>
  </si>
  <si>
    <t>Přesun hmot tonážní pro izolace tepelné s omezením mechanizace v objektech v přes 6 do 12 m</t>
  </si>
  <si>
    <t>1834642078</t>
  </si>
  <si>
    <t>721</t>
  </si>
  <si>
    <t>Zdravotechnika</t>
  </si>
  <si>
    <t>227</t>
  </si>
  <si>
    <t>139711101RT2</t>
  </si>
  <si>
    <t>Vykopávka v uzavřených prostorách v hor.1-4, hornina 2</t>
  </si>
  <si>
    <t>2041015276</t>
  </si>
  <si>
    <t>228</t>
  </si>
  <si>
    <t>139601102R00</t>
  </si>
  <si>
    <t>Ruční výkop jam, rýh a šachet v hornině tř. 3</t>
  </si>
  <si>
    <t>102378478</t>
  </si>
  <si>
    <t>229</t>
  </si>
  <si>
    <t>175101101RT2</t>
  </si>
  <si>
    <t>Obsyp potrubí bez prohození sypaniny, s dodáním štěrkopísku frakce 0 - 22 mm</t>
  </si>
  <si>
    <t>1934121359</t>
  </si>
  <si>
    <t>230</t>
  </si>
  <si>
    <t>174101101R00</t>
  </si>
  <si>
    <t>Zásyp jam, rýh, šachet se zhutněním</t>
  </si>
  <si>
    <t>-1016117290</t>
  </si>
  <si>
    <t>231</t>
  </si>
  <si>
    <t>310235241R00</t>
  </si>
  <si>
    <t>Zazdívka otvorů pl.0,0225 m2 cihlami, tl.zdi 30 cm</t>
  </si>
  <si>
    <t>-1617951622</t>
  </si>
  <si>
    <t>232</t>
  </si>
  <si>
    <t>310235251R00</t>
  </si>
  <si>
    <t>Zazdívka otvorů pl.0,0225 m2 cihlami, tl.zdi 45 cm</t>
  </si>
  <si>
    <t>-1972506301</t>
  </si>
  <si>
    <t>233</t>
  </si>
  <si>
    <t>340235211R00</t>
  </si>
  <si>
    <t>Zazdívka otvorů 0,0225 m2 cihlami, tl.zdi do 10cm</t>
  </si>
  <si>
    <t>-282201559</t>
  </si>
  <si>
    <t>234</t>
  </si>
  <si>
    <t>411235210R00</t>
  </si>
  <si>
    <t>Zazdívka otv. 0,0225m2 ve stropu cihlami tl.do15cm</t>
  </si>
  <si>
    <t>-1655184120</t>
  </si>
  <si>
    <t>235</t>
  </si>
  <si>
    <t>612403384R00</t>
  </si>
  <si>
    <t>Hrubá výplň rýh ve stěnách do 7x7 cm maltou ze SMS</t>
  </si>
  <si>
    <t>-996624446</t>
  </si>
  <si>
    <t>236</t>
  </si>
  <si>
    <t>612403386R00</t>
  </si>
  <si>
    <t>Hrubá výplň rýh ve stěnách do 10x10cm maltou z SMS</t>
  </si>
  <si>
    <t>-986028327</t>
  </si>
  <si>
    <t>237</t>
  </si>
  <si>
    <t>612403399R00</t>
  </si>
  <si>
    <t>Hrubá výplň rýh ve stěnách maltou</t>
  </si>
  <si>
    <t>1100471289</t>
  </si>
  <si>
    <t>238</t>
  </si>
  <si>
    <t>631312141R00</t>
  </si>
  <si>
    <t>Doplnění rýh betonem v dosavadních mazaninách</t>
  </si>
  <si>
    <t>1218703941</t>
  </si>
  <si>
    <t>239</t>
  </si>
  <si>
    <t>631312142R00</t>
  </si>
  <si>
    <t>Doplnění podkladního betonu tl. 15 cm</t>
  </si>
  <si>
    <t>-451116769</t>
  </si>
  <si>
    <t>240</t>
  </si>
  <si>
    <t>965042241RT1</t>
  </si>
  <si>
    <t>Bourání mazanin betonových tl. nad 10 cm, nad 4 m2, ručně tl. mazaniny 10 - 15 cm</t>
  </si>
  <si>
    <t>1855590936</t>
  </si>
  <si>
    <t>241</t>
  </si>
  <si>
    <t>965043441RT1</t>
  </si>
  <si>
    <t>Bourání podkladů bet., potěr tl. 15 cm, nad 4 m2, ručně mazanina tl. 10 - 15 cm s potěrem</t>
  </si>
  <si>
    <t>1375429141</t>
  </si>
  <si>
    <t>242</t>
  </si>
  <si>
    <t>961044111R00</t>
  </si>
  <si>
    <t>Bourání otvoru v základu z betonu prostého</t>
  </si>
  <si>
    <t>-661280441</t>
  </si>
  <si>
    <t>243</t>
  </si>
  <si>
    <t>974031157R00</t>
  </si>
  <si>
    <t>Vysekání rýh ve zdi cihelné 10 x 30 cm</t>
  </si>
  <si>
    <t>-1254259876</t>
  </si>
  <si>
    <t>244</t>
  </si>
  <si>
    <t>974031142R00</t>
  </si>
  <si>
    <t>Vysekání rýh ve zdi cihelné 7 x 7 cm</t>
  </si>
  <si>
    <t>909502821</t>
  </si>
  <si>
    <t>245</t>
  </si>
  <si>
    <t>974031153R00</t>
  </si>
  <si>
    <t>Vysekání rýh ve zdi cihelné 10 x 10 cm</t>
  </si>
  <si>
    <t>-504174354</t>
  </si>
  <si>
    <t>246</t>
  </si>
  <si>
    <t>971033141R00.1</t>
  </si>
  <si>
    <t>Vybourání otvorů zeď cihel. d=6 cm, tl. 30 cm, MVC</t>
  </si>
  <si>
    <t>658746082</t>
  </si>
  <si>
    <t>247</t>
  </si>
  <si>
    <t>971033151R00</t>
  </si>
  <si>
    <t>Vybourání otvorů zeď cihel. d=6 cm, tl. 45 cm, MVC</t>
  </si>
  <si>
    <t>-1244490238</t>
  </si>
  <si>
    <t>248</t>
  </si>
  <si>
    <t>971033131R00.1</t>
  </si>
  <si>
    <t>Vybourání otvorů zeď cihel. d=6 cm, tl. 15 cm, MVC</t>
  </si>
  <si>
    <t>326433409</t>
  </si>
  <si>
    <t>249</t>
  </si>
  <si>
    <t>972054141R00.2</t>
  </si>
  <si>
    <t>Vybourání otv. stropy ŽB pl. 0,0225 m2, tl. 15 cm</t>
  </si>
  <si>
    <t>1695740589</t>
  </si>
  <si>
    <t>250</t>
  </si>
  <si>
    <t>973042251R00</t>
  </si>
  <si>
    <t>Vysekání kapes v základu z betonu. 20x20x30 cm</t>
  </si>
  <si>
    <t>1470393102</t>
  </si>
  <si>
    <t>251</t>
  </si>
  <si>
    <t>979011211R00</t>
  </si>
  <si>
    <t>Svislá doprava suti a vybour. hmot za 2.NP nošením</t>
  </si>
  <si>
    <t>1445059999</t>
  </si>
  <si>
    <t>252</t>
  </si>
  <si>
    <t>979081111RT3</t>
  </si>
  <si>
    <t>Odvoz suti a vybour. hmot na skládku do 1 km, kontejnerem 7 t</t>
  </si>
  <si>
    <t>685741984</t>
  </si>
  <si>
    <t>253</t>
  </si>
  <si>
    <t>979081121R00</t>
  </si>
  <si>
    <t>Příplatek k odvozu za každý další 1 km</t>
  </si>
  <si>
    <t>-2026402496</t>
  </si>
  <si>
    <t>254</t>
  </si>
  <si>
    <t>979082111R00</t>
  </si>
  <si>
    <t>Vnitrostaveništní doprava suti do 10 m</t>
  </si>
  <si>
    <t>-133562542</t>
  </si>
  <si>
    <t>255</t>
  </si>
  <si>
    <t>999281105R00</t>
  </si>
  <si>
    <t>Přesun hmot pro opravy a údržbu do výšky 6 m</t>
  </si>
  <si>
    <t>1754747010</t>
  </si>
  <si>
    <t>256</t>
  </si>
  <si>
    <t>712300030RAA</t>
  </si>
  <si>
    <t>Oprava povlakové krytiny asfaltovaným pásem, odstranění stávající, nový 1x ALP, 2x NAIP, 1x ALR</t>
  </si>
  <si>
    <t>-1218415845</t>
  </si>
  <si>
    <t>257</t>
  </si>
  <si>
    <t>721210812R00</t>
  </si>
  <si>
    <t>Demontáž vpusti podlahové DN 50</t>
  </si>
  <si>
    <t>-1032355380</t>
  </si>
  <si>
    <t>258</t>
  </si>
  <si>
    <t>721171803R00</t>
  </si>
  <si>
    <t>Demontáž potrubí z PVC do D 75 mm</t>
  </si>
  <si>
    <t>1735857779</t>
  </si>
  <si>
    <t>259</t>
  </si>
  <si>
    <t>721171808R00</t>
  </si>
  <si>
    <t>Demontáž potrubí z PVC do D 114 mm</t>
  </si>
  <si>
    <t>-1008300583</t>
  </si>
  <si>
    <t>260</t>
  </si>
  <si>
    <t>721171809R00</t>
  </si>
  <si>
    <t>Demontáž potrubí z PVC do D 160 mm</t>
  </si>
  <si>
    <t>1507469855</t>
  </si>
  <si>
    <t>261</t>
  </si>
  <si>
    <t>721290821R00</t>
  </si>
  <si>
    <t>Přesun vybouraných hmot - kanalizace, H do 6 m</t>
  </si>
  <si>
    <t>484683296</t>
  </si>
  <si>
    <t>262</t>
  </si>
  <si>
    <t>721213215R00</t>
  </si>
  <si>
    <t>Žlab odtokový, ke zdi,pro dlažbu, dl. 900mm, nerez, kryt žlabu délky 800 mm</t>
  </si>
  <si>
    <t>1891944913</t>
  </si>
  <si>
    <t>263</t>
  </si>
  <si>
    <t>721273200RT3</t>
  </si>
  <si>
    <t>Souprava ventilační střešní, souprava větrací hlavice PP, D 110 mm</t>
  </si>
  <si>
    <t>1484114504</t>
  </si>
  <si>
    <t>264</t>
  </si>
  <si>
    <t>721273150RT1</t>
  </si>
  <si>
    <t>Hlavice ventilační přivětrávací, přivzdušňovací ventil, D 50/75/110 mm</t>
  </si>
  <si>
    <t>-116968447</t>
  </si>
  <si>
    <t>265</t>
  </si>
  <si>
    <t>721194103R00</t>
  </si>
  <si>
    <t>Vyvedení odpadních výpustek D 32 x 1,8</t>
  </si>
  <si>
    <t>-1163293843</t>
  </si>
  <si>
    <t>266</t>
  </si>
  <si>
    <t>721194104R00</t>
  </si>
  <si>
    <t>Vyvedení odpadních výpustek D 40 x 1,8</t>
  </si>
  <si>
    <t>-436185618</t>
  </si>
  <si>
    <t>267</t>
  </si>
  <si>
    <t>721194105R00</t>
  </si>
  <si>
    <t>Vyvedení odpadních výpustek D 50 x 1,8</t>
  </si>
  <si>
    <t>-1504815936</t>
  </si>
  <si>
    <t>268</t>
  </si>
  <si>
    <t>721194109R00</t>
  </si>
  <si>
    <t>Vyvedení odpadních výpustek D 110 x 2,3</t>
  </si>
  <si>
    <t>-1939243300</t>
  </si>
  <si>
    <t>269</t>
  </si>
  <si>
    <t>721242110RT1</t>
  </si>
  <si>
    <t>Lapač střešních splavenin PP, kloub, zápachová klapka, koš na listí, DN 100</t>
  </si>
  <si>
    <t>-246872360</t>
  </si>
  <si>
    <t>270</t>
  </si>
  <si>
    <t>721176101R00</t>
  </si>
  <si>
    <t>Potrubí HT připojovací D 32 x 1,8 mm</t>
  </si>
  <si>
    <t>-1321784141</t>
  </si>
  <si>
    <t>271</t>
  </si>
  <si>
    <t>721176102R00</t>
  </si>
  <si>
    <t>Potrubí HT připojovací D 40 x 1,8 mm</t>
  </si>
  <si>
    <t>-522337028</t>
  </si>
  <si>
    <t>272</t>
  </si>
  <si>
    <t>721176103R00</t>
  </si>
  <si>
    <t>Potrubí HT připojovací D 50 x 1,8 mm</t>
  </si>
  <si>
    <t>-1508330457</t>
  </si>
  <si>
    <t>273</t>
  </si>
  <si>
    <t>721176104R00</t>
  </si>
  <si>
    <t>Potrubí HT připojovací D 75 x 1,9 mm</t>
  </si>
  <si>
    <t>419686197</t>
  </si>
  <si>
    <t>274</t>
  </si>
  <si>
    <t>721176114R00</t>
  </si>
  <si>
    <t>Potrubí HT odpadní svislé D 75 x 1,9 mm</t>
  </si>
  <si>
    <t>1554369045</t>
  </si>
  <si>
    <t>275</t>
  </si>
  <si>
    <t>721176115R00</t>
  </si>
  <si>
    <t>Potrubí HT odpadní svislé D 110 x 2,7 mm</t>
  </si>
  <si>
    <t>1293238766</t>
  </si>
  <si>
    <t>276</t>
  </si>
  <si>
    <t>721177114R00</t>
  </si>
  <si>
    <t>Potrubí odhlučněné odpadní svislé D 78 x 4,5 mm</t>
  </si>
  <si>
    <t>1350875308</t>
  </si>
  <si>
    <t>277</t>
  </si>
  <si>
    <t>721177115R00</t>
  </si>
  <si>
    <t>Potrubí odhlučněné odpadní svislé D 110 x 5,3 mm</t>
  </si>
  <si>
    <t>1848919570</t>
  </si>
  <si>
    <t>278</t>
  </si>
  <si>
    <t>721177135R00</t>
  </si>
  <si>
    <t>Potrubí odhlučněné ležaté zavěšené D 110 x 5,3 mm</t>
  </si>
  <si>
    <t>-1833465556</t>
  </si>
  <si>
    <t>279</t>
  </si>
  <si>
    <t>28656086R</t>
  </si>
  <si>
    <t>Kus čisticí obdélníkový SKRE, DN 78</t>
  </si>
  <si>
    <t>1084794405</t>
  </si>
  <si>
    <t>280</t>
  </si>
  <si>
    <t>28656087R</t>
  </si>
  <si>
    <t>Kus čisticí obdélníkový SKRE, DN 110</t>
  </si>
  <si>
    <t>1080423089</t>
  </si>
  <si>
    <t>281</t>
  </si>
  <si>
    <t>28651841.AR</t>
  </si>
  <si>
    <t>Kus čisticí kanalizační KGRE DN 125, PVC</t>
  </si>
  <si>
    <t>-1803985356</t>
  </si>
  <si>
    <t>282</t>
  </si>
  <si>
    <t>721176212R00</t>
  </si>
  <si>
    <t>Potrubí KG odpadní svislé D 110 x 3,2 mm</t>
  </si>
  <si>
    <t>-934507380</t>
  </si>
  <si>
    <t>283</t>
  </si>
  <si>
    <t>721176213R00</t>
  </si>
  <si>
    <t>Potrubí KG odpadní svislé D 125 x 3,2 mm</t>
  </si>
  <si>
    <t>-1215849393</t>
  </si>
  <si>
    <t>284</t>
  </si>
  <si>
    <t>721176222R00</t>
  </si>
  <si>
    <t>Potrubí KG svodné (ležaté) v zemi D 110 x 3,2 mm</t>
  </si>
  <si>
    <t>2098873781</t>
  </si>
  <si>
    <t>285</t>
  </si>
  <si>
    <t>721176223R00</t>
  </si>
  <si>
    <t>Potrubí KG svodné (ležaté) v zemi D 125 x 3,2 mm</t>
  </si>
  <si>
    <t>-801500096</t>
  </si>
  <si>
    <t>286</t>
  </si>
  <si>
    <t>721300941R00</t>
  </si>
  <si>
    <t>Pročištění kanalizační šachty DN 1000</t>
  </si>
  <si>
    <t>-1975592196</t>
  </si>
  <si>
    <t>287</t>
  </si>
  <si>
    <t>721290111R00</t>
  </si>
  <si>
    <t>Zkouška těsnosti kanalizace vodou do DN 125</t>
  </si>
  <si>
    <t>1905638326</t>
  </si>
  <si>
    <t>288</t>
  </si>
  <si>
    <t>998721101R00</t>
  </si>
  <si>
    <t>Přesun hmot pro vnitřní kanalizaci, výšky do 6 m</t>
  </si>
  <si>
    <t>863819485</t>
  </si>
  <si>
    <t>289</t>
  </si>
  <si>
    <t>722130801R00</t>
  </si>
  <si>
    <t>Demontáž potrubí ocelových závitových do DN 25</t>
  </si>
  <si>
    <t>-1789411486</t>
  </si>
  <si>
    <t>290</t>
  </si>
  <si>
    <t>722260811R00</t>
  </si>
  <si>
    <t>Demontáž vodoměrů závitových G 1/2</t>
  </si>
  <si>
    <t>-1572586611</t>
  </si>
  <si>
    <t>291</t>
  </si>
  <si>
    <t>722220861R00</t>
  </si>
  <si>
    <t>Demontáž armatur s dvěma závity do G 1"</t>
  </si>
  <si>
    <t>-1349340822</t>
  </si>
  <si>
    <t>292</t>
  </si>
  <si>
    <t>722290821R00</t>
  </si>
  <si>
    <t>Přesun vybouraných hmot - vodovody, H do 6 m</t>
  </si>
  <si>
    <t>-1781733253</t>
  </si>
  <si>
    <t>293</t>
  </si>
  <si>
    <t>722235215R00</t>
  </si>
  <si>
    <t>Kohout vod.kul,vnitř.-vnitř.z., DN 25, páka, PN 30, +120°C</t>
  </si>
  <si>
    <t>867088787</t>
  </si>
  <si>
    <t>294</t>
  </si>
  <si>
    <t>722235214R00</t>
  </si>
  <si>
    <t>Kohout vod.kul,vnitř.-vnitř.z., DN 20, páka, PN 40, +120°C</t>
  </si>
  <si>
    <t>-8006758</t>
  </si>
  <si>
    <t>295</t>
  </si>
  <si>
    <t>722202413R00</t>
  </si>
  <si>
    <t>Kohout kulový nerozebíratelný PP-R, D 25</t>
  </si>
  <si>
    <t>-1974589525</t>
  </si>
  <si>
    <t>296</t>
  </si>
  <si>
    <t>722235643R00</t>
  </si>
  <si>
    <t>Klapka vod.zpětná vodorovná, DN 25, PN 10, +80°C</t>
  </si>
  <si>
    <t>1138788076</t>
  </si>
  <si>
    <t>297</t>
  </si>
  <si>
    <t>43633017R</t>
  </si>
  <si>
    <t>Vodní filtr 10"-1"F , PP vložka, studená voda,PN 6, plast vložka 90 mikron</t>
  </si>
  <si>
    <t>1656162912</t>
  </si>
  <si>
    <t>298</t>
  </si>
  <si>
    <t>722239103R00</t>
  </si>
  <si>
    <t>Montáž domovního filtru, 2 závity, G 1</t>
  </si>
  <si>
    <t>-1921378801</t>
  </si>
  <si>
    <t>299</t>
  </si>
  <si>
    <t>722264112R00</t>
  </si>
  <si>
    <t>Vodoměr bytový SV, DN 15x110 mm,Q3= 1,6 m3/h</t>
  </si>
  <si>
    <t>-1727573200</t>
  </si>
  <si>
    <t>300</t>
  </si>
  <si>
    <t>722221112R00</t>
  </si>
  <si>
    <t>Kohout vypouštěcí kulový,  DN 15, PN 10, +80°C</t>
  </si>
  <si>
    <t>-1236132125</t>
  </si>
  <si>
    <t>301</t>
  </si>
  <si>
    <t>722220111R00</t>
  </si>
  <si>
    <t>Nástěnka K 247, pro výtokový ventil G 1/2</t>
  </si>
  <si>
    <t>-1633220070</t>
  </si>
  <si>
    <t>302</t>
  </si>
  <si>
    <t>722220121R00</t>
  </si>
  <si>
    <t>Nástěnka K 247, pro baterii G 1/2</t>
  </si>
  <si>
    <t>pár</t>
  </si>
  <si>
    <t>-639717581</t>
  </si>
  <si>
    <t>303</t>
  </si>
  <si>
    <t>722172311R00</t>
  </si>
  <si>
    <t>Potrubí z PP-RCT, D 20x2,3 mm, vč.zed.výpom.</t>
  </si>
  <si>
    <t>768622171</t>
  </si>
  <si>
    <t>304</t>
  </si>
  <si>
    <t>722172312R00</t>
  </si>
  <si>
    <t>Potrubí z PP-RCT, D 25x2,8 mm, vč.zed.výpom.</t>
  </si>
  <si>
    <t>-1614655480</t>
  </si>
  <si>
    <t>305</t>
  </si>
  <si>
    <t>722172313R00</t>
  </si>
  <si>
    <t>Potrubí z PP-RCT, D 32x3,6 mm, vč.zed.výpom.</t>
  </si>
  <si>
    <t>-682729713</t>
  </si>
  <si>
    <t>306</t>
  </si>
  <si>
    <t>722181214RT7.1</t>
  </si>
  <si>
    <t>Izolace návleková z pěněného PE tl. stěny 20 mm, vnitřní průměr 22 mm</t>
  </si>
  <si>
    <t>-1918072376</t>
  </si>
  <si>
    <t>307</t>
  </si>
  <si>
    <t>722181214RT8</t>
  </si>
  <si>
    <t>Izolace návleková  z pěněného PE tl. stěny 20 mm, vnitřní průměr 25 mm</t>
  </si>
  <si>
    <t>-994343212</t>
  </si>
  <si>
    <t>308</t>
  </si>
  <si>
    <t>722181214RU1</t>
  </si>
  <si>
    <t>Izolace návleková  z pěněného PE tl. stěny 20 mm, vnitřní průměr 32 mm</t>
  </si>
  <si>
    <t>-204532881</t>
  </si>
  <si>
    <t>309</t>
  </si>
  <si>
    <t>722280106R00</t>
  </si>
  <si>
    <t>Tlaková zkouška vodovodního potrubí do DN 32</t>
  </si>
  <si>
    <t>-1273987653</t>
  </si>
  <si>
    <t>310</t>
  </si>
  <si>
    <t>722290234R00</t>
  </si>
  <si>
    <t>Proplach a dezinfekce vodovod.potrubí do DN 32</t>
  </si>
  <si>
    <t>-1208276119</t>
  </si>
  <si>
    <t>311</t>
  </si>
  <si>
    <t>998722101R00</t>
  </si>
  <si>
    <t>Přesun hmot pro vnitřní vodovod, výšky do 6 m</t>
  </si>
  <si>
    <t>-317563584</t>
  </si>
  <si>
    <t>312</t>
  </si>
  <si>
    <t>IVARP94214100T</t>
  </si>
  <si>
    <t>Úpravna vody fyzikálně-galvanická, DN 25, max. průtok 4 m3/h</t>
  </si>
  <si>
    <t>-2020317842</t>
  </si>
  <si>
    <t>313</t>
  </si>
  <si>
    <t>724399101R00</t>
  </si>
  <si>
    <t>Montáž úpravny vody, DN 25, fyzikálně-galvanická úpravna vody, DN 25	, max. pr</t>
  </si>
  <si>
    <t>1557030039</t>
  </si>
  <si>
    <t>314</t>
  </si>
  <si>
    <t>998724101R00</t>
  </si>
  <si>
    <t>Přesun hmot pro strojní vybavení, výšky do 6 m</t>
  </si>
  <si>
    <t>-15435641</t>
  </si>
  <si>
    <t>315</t>
  </si>
  <si>
    <t>725110814R00</t>
  </si>
  <si>
    <t>Demontáž klozetů kombinovaných</t>
  </si>
  <si>
    <t>soubor</t>
  </si>
  <si>
    <t>-798243204</t>
  </si>
  <si>
    <t>316</t>
  </si>
  <si>
    <t>725210821R00</t>
  </si>
  <si>
    <t>Demontáž umyvadel bez výtokových armatur</t>
  </si>
  <si>
    <t>646485599</t>
  </si>
  <si>
    <t>317</t>
  </si>
  <si>
    <t>725310823R00</t>
  </si>
  <si>
    <t>Demontáž dřezů 1dílných v kuchyňské sestavě</t>
  </si>
  <si>
    <t>608274695</t>
  </si>
  <si>
    <t>318</t>
  </si>
  <si>
    <t>725220841R00</t>
  </si>
  <si>
    <t>Demontáž ocelové vany</t>
  </si>
  <si>
    <t>-1947133643</t>
  </si>
  <si>
    <t>319</t>
  </si>
  <si>
    <t>725820801R00</t>
  </si>
  <si>
    <t>Demontáž baterie nástěnné do G 3/4</t>
  </si>
  <si>
    <t>859299873</t>
  </si>
  <si>
    <t>320</t>
  </si>
  <si>
    <t>725810811R00</t>
  </si>
  <si>
    <t>Demontáž ventilu výtokového nástěnného</t>
  </si>
  <si>
    <t>-284538931</t>
  </si>
  <si>
    <t>321</t>
  </si>
  <si>
    <t>725860811R00</t>
  </si>
  <si>
    <t>Demontáž uzávěrek zápachových jednoduchých</t>
  </si>
  <si>
    <t>-231371415</t>
  </si>
  <si>
    <t>322</t>
  </si>
  <si>
    <t>725014161R00</t>
  </si>
  <si>
    <t>Klozet závěsný včetně sedátka, hl.530 mm, vyrovnávací protihluk. páska</t>
  </si>
  <si>
    <t>1381015037</t>
  </si>
  <si>
    <t>323</t>
  </si>
  <si>
    <t>725017352R00</t>
  </si>
  <si>
    <t>Umývátko na šrouby, asymetrické, 45 x 25 cm, bílé, otvot pro stoj. baterii</t>
  </si>
  <si>
    <t>2051922886</t>
  </si>
  <si>
    <t>324</t>
  </si>
  <si>
    <t>725017172R00</t>
  </si>
  <si>
    <t>Umyvadlo na skříňku, 55 x 45 cm, keramické, bílé, otvot pro stoj. baterii</t>
  </si>
  <si>
    <t>-1748630721</t>
  </si>
  <si>
    <t>325</t>
  </si>
  <si>
    <t>615290302R</t>
  </si>
  <si>
    <t>Skříňka pod umyvadlo 491x416x550 cm, bílá, 2 dvířka, pro umyvadlo 55 cm</t>
  </si>
  <si>
    <t>-1251338023</t>
  </si>
  <si>
    <t>326</t>
  </si>
  <si>
    <t>55423038.AR</t>
  </si>
  <si>
    <t>Sprchová vanička akrylátová Libra 90x90x15 cm, bílá</t>
  </si>
  <si>
    <t>-2143328503</t>
  </si>
  <si>
    <t>327</t>
  </si>
  <si>
    <t>725249102R00</t>
  </si>
  <si>
    <t>Montáž sprchových mís a vaniček</t>
  </si>
  <si>
    <t>-580317061</t>
  </si>
  <si>
    <t>328</t>
  </si>
  <si>
    <t>55484451.AR</t>
  </si>
  <si>
    <t>Dveře sprchové dvoukřídlé 90x190 cm, bezp. sklo 6 mm</t>
  </si>
  <si>
    <t>1154199708</t>
  </si>
  <si>
    <t>329</t>
  </si>
  <si>
    <t>55230700R</t>
  </si>
  <si>
    <t>Dřez nerez, jednodílný, otvor pro stoj. baterii</t>
  </si>
  <si>
    <t>1507169854</t>
  </si>
  <si>
    <t>330</t>
  </si>
  <si>
    <t>725319101R00</t>
  </si>
  <si>
    <t>Montáž dřezů jednoduchých</t>
  </si>
  <si>
    <t>-981570568</t>
  </si>
  <si>
    <t>331</t>
  </si>
  <si>
    <t>725980122R00</t>
  </si>
  <si>
    <t>Dvířka z plastu, 150 x 300 mm</t>
  </si>
  <si>
    <t>1210444452</t>
  </si>
  <si>
    <t>332</t>
  </si>
  <si>
    <t>725980113R00</t>
  </si>
  <si>
    <t>Větrací mřížka 300 x 300 mm</t>
  </si>
  <si>
    <t>-1297709151</t>
  </si>
  <si>
    <t>333</t>
  </si>
  <si>
    <t>725814105R00</t>
  </si>
  <si>
    <t>Rohový vřetenový ventil rohový, DN 15 x DN 10</t>
  </si>
  <si>
    <t>-552145664</t>
  </si>
  <si>
    <t>334</t>
  </si>
  <si>
    <t>725814122R00</t>
  </si>
  <si>
    <t>Ventil pračkový se zpět.kl., DN15 x DN20</t>
  </si>
  <si>
    <t>941847852</t>
  </si>
  <si>
    <t>335</t>
  </si>
  <si>
    <t>725823111RT1</t>
  </si>
  <si>
    <t>Baterie umyvadlová stoján. ruční, bez otvír.odpadu, úsporná, 5,4 l/min. chrom, záruka 7 let</t>
  </si>
  <si>
    <t>-839561419</t>
  </si>
  <si>
    <t>336</t>
  </si>
  <si>
    <t>725823114RT1</t>
  </si>
  <si>
    <t>Baterie dřezová stojánková ruční, bez otvír.odpadu, úsporná, 5,4 l/min. chrom, záruka 7 let</t>
  </si>
  <si>
    <t>1393489332</t>
  </si>
  <si>
    <t>337</t>
  </si>
  <si>
    <t>725845111R00</t>
  </si>
  <si>
    <t>Baterie sprchová nástěnná ruční, vč. příslušenství, úsporná, 5,4 l/min. chrom, záruka 7 let</t>
  </si>
  <si>
    <t>-1187658771</t>
  </si>
  <si>
    <t>338</t>
  </si>
  <si>
    <t>725860213R00</t>
  </si>
  <si>
    <t>Sifon umyvadlový, D 40 mm, plast, celokovová umyvadlová výpusť 5/4"</t>
  </si>
  <si>
    <t>1444049811</t>
  </si>
  <si>
    <t>339</t>
  </si>
  <si>
    <t>725860202R00</t>
  </si>
  <si>
    <t>Sifon dřezový, D 50 mm, odpadní ventil 6/4"</t>
  </si>
  <si>
    <t>-2023219663</t>
  </si>
  <si>
    <t>340</t>
  </si>
  <si>
    <t>725860180R00</t>
  </si>
  <si>
    <t>Sifon pračkový, podomítkový, D 50 mm nerezový kryt</t>
  </si>
  <si>
    <t>-1475606424</t>
  </si>
  <si>
    <t>341</t>
  </si>
  <si>
    <t>725860221RT1</t>
  </si>
  <si>
    <t>Sifon sprchový, D 40/50 mm, samočisticí, odpadní ventil 6/4 ", zátka, kloub</t>
  </si>
  <si>
    <t>1383920315</t>
  </si>
  <si>
    <t>342</t>
  </si>
  <si>
    <t>55162150.AR</t>
  </si>
  <si>
    <t>Kalich pro úkapy se zápachovou uzávěrkou DN 32</t>
  </si>
  <si>
    <t>981202083</t>
  </si>
  <si>
    <t>343</t>
  </si>
  <si>
    <t>998725101R00</t>
  </si>
  <si>
    <t>Přesun hmot pro zařizovací předměty, výšky do 6 m</t>
  </si>
  <si>
    <t>1175145285</t>
  </si>
  <si>
    <t>344</t>
  </si>
  <si>
    <t>726211121R00</t>
  </si>
  <si>
    <t>Modul-WC pro zazdění, h 108 cm, splachovací tlačítko 3/6 l</t>
  </si>
  <si>
    <t>897737253</t>
  </si>
  <si>
    <t>345</t>
  </si>
  <si>
    <t>998726121R00</t>
  </si>
  <si>
    <t>Přesun hmot pro předstěnové systémy, výšky do 6 m</t>
  </si>
  <si>
    <t>-1728840122</t>
  </si>
  <si>
    <t>346</t>
  </si>
  <si>
    <t>460600001RT7</t>
  </si>
  <si>
    <t>Naložení a odvoz zeminy, odvoz na vzdálenost 9000 m</t>
  </si>
  <si>
    <t>1492514953</t>
  </si>
  <si>
    <t>347</t>
  </si>
  <si>
    <t>1.10</t>
  </si>
  <si>
    <t>Vedlejší rozpočtové náklady pro ZTI</t>
  </si>
  <si>
    <t>-1553907816</t>
  </si>
  <si>
    <t>723</t>
  </si>
  <si>
    <t>Zdravotechnika - plynová odběrná zařízení</t>
  </si>
  <si>
    <t>348</t>
  </si>
  <si>
    <t>-724077394</t>
  </si>
  <si>
    <t>349</t>
  </si>
  <si>
    <t>-23002197</t>
  </si>
  <si>
    <t>350</t>
  </si>
  <si>
    <t>411387531R00</t>
  </si>
  <si>
    <t>Zabetonování otvorů 0,025 m2 ve stropech a, klenbách</t>
  </si>
  <si>
    <t>-889221032</t>
  </si>
  <si>
    <t>351</t>
  </si>
  <si>
    <t>2019655467</t>
  </si>
  <si>
    <t>352</t>
  </si>
  <si>
    <t>971033141R00</t>
  </si>
  <si>
    <t>Vybourání otvorů zeď cihel. d=5 cm, tl. 30 cm, MVC</t>
  </si>
  <si>
    <t>1129376754</t>
  </si>
  <si>
    <t>353</t>
  </si>
  <si>
    <t>971033131R00</t>
  </si>
  <si>
    <t>Vybourání otvorů zeď cihel. d=5 cm, tl. 10 cm, MVC</t>
  </si>
  <si>
    <t>-705085735</t>
  </si>
  <si>
    <t>354</t>
  </si>
  <si>
    <t>971081221R00</t>
  </si>
  <si>
    <t>Vybourání otvorů příčky deskové, d=5 cm, tl.12,5cm</t>
  </si>
  <si>
    <t>-1094465171</t>
  </si>
  <si>
    <t>355</t>
  </si>
  <si>
    <t>972054141R00</t>
  </si>
  <si>
    <t>Vybourání otv. stropy ŽB, d=5 cm, tl. 15 cm</t>
  </si>
  <si>
    <t>-1302740392</t>
  </si>
  <si>
    <t>356</t>
  </si>
  <si>
    <t>1952912487</t>
  </si>
  <si>
    <t>357</t>
  </si>
  <si>
    <t>979011111R00</t>
  </si>
  <si>
    <t>Svislá doprava suti a vybour. hmot za 2.NP a 1.PP</t>
  </si>
  <si>
    <t>617416192</t>
  </si>
  <si>
    <t>358</t>
  </si>
  <si>
    <t>-133747074</t>
  </si>
  <si>
    <t>359</t>
  </si>
  <si>
    <t>1900912096</t>
  </si>
  <si>
    <t>360</t>
  </si>
  <si>
    <t>723190901R00</t>
  </si>
  <si>
    <t>Uzavření nebo otevření plynového potrubí</t>
  </si>
  <si>
    <t>-1167920427</t>
  </si>
  <si>
    <t>361</t>
  </si>
  <si>
    <t>723230801R00</t>
  </si>
  <si>
    <t>Demontáž středotlakého regulátoru - jednod. řada</t>
  </si>
  <si>
    <t>1165455291</t>
  </si>
  <si>
    <t>362</t>
  </si>
  <si>
    <t>723160804R00</t>
  </si>
  <si>
    <t>Demontáž přípojek k plynoměru,závitových G 1</t>
  </si>
  <si>
    <t>236587621</t>
  </si>
  <si>
    <t>363</t>
  </si>
  <si>
    <t>723260801R00</t>
  </si>
  <si>
    <t>Demontáž plynoměrů G4</t>
  </si>
  <si>
    <t>-950086255</t>
  </si>
  <si>
    <t>364</t>
  </si>
  <si>
    <t>42243411.MR</t>
  </si>
  <si>
    <t>Regulátor tlaku plynu Francel B 25</t>
  </si>
  <si>
    <t>-1155200687</t>
  </si>
  <si>
    <t>365</t>
  </si>
  <si>
    <t>723120804R00</t>
  </si>
  <si>
    <t>Demontáž potrubí svařovaného závitového do DN 25</t>
  </si>
  <si>
    <t>1535862238</t>
  </si>
  <si>
    <t>366</t>
  </si>
  <si>
    <t>723290821R00</t>
  </si>
  <si>
    <t>Přesun vybouraných hmot - plynovody, H do 6 m</t>
  </si>
  <si>
    <t>-1418312434</t>
  </si>
  <si>
    <t>367</t>
  </si>
  <si>
    <t>723239211R00</t>
  </si>
  <si>
    <t>Montáž regulátoru středotl. jednod. závitového</t>
  </si>
  <si>
    <t>1996749048</t>
  </si>
  <si>
    <t>368</t>
  </si>
  <si>
    <t>723190251R00</t>
  </si>
  <si>
    <t>Vyvedení a upevnění plynovodních výpustek DN 15</t>
  </si>
  <si>
    <t>1845766161</t>
  </si>
  <si>
    <t>369</t>
  </si>
  <si>
    <t>723191112R00</t>
  </si>
  <si>
    <t>Hadice plynová pro spotřeb. DN 15,dl. 1,0 m</t>
  </si>
  <si>
    <t>1491705921</t>
  </si>
  <si>
    <t>370</t>
  </si>
  <si>
    <t>723235213R00</t>
  </si>
  <si>
    <t>Kohout kulový, vnitř.-vnitř.z., DN 15, páka, PN 5, +60°C</t>
  </si>
  <si>
    <t>-279473352</t>
  </si>
  <si>
    <t>371</t>
  </si>
  <si>
    <t>723235215R00</t>
  </si>
  <si>
    <t>Kohout kulový, vnitř.-vnitř.z. DN 25, páka, PN 5. +60°C</t>
  </si>
  <si>
    <t>103147011</t>
  </si>
  <si>
    <t>372</t>
  </si>
  <si>
    <t>723110203R00</t>
  </si>
  <si>
    <t>Potrubí ocel. závitové černé šroubované DN 20</t>
  </si>
  <si>
    <t>1250807907</t>
  </si>
  <si>
    <t>373</t>
  </si>
  <si>
    <t>723160204R00</t>
  </si>
  <si>
    <t>Přípojka k plynoměru, závitová bez ochozu G 1</t>
  </si>
  <si>
    <t>-24653047</t>
  </si>
  <si>
    <t>374</t>
  </si>
  <si>
    <t>723110206R00</t>
  </si>
  <si>
    <t>Potrubí ocel. závitové černé šroubované DN 40</t>
  </si>
  <si>
    <t>-1753697243</t>
  </si>
  <si>
    <t>375</t>
  </si>
  <si>
    <t>723163103R00</t>
  </si>
  <si>
    <t>Potrubí z měděných plyn.trubek D 18 x 1,0 mm</t>
  </si>
  <si>
    <t>-1474321299</t>
  </si>
  <si>
    <t>376</t>
  </si>
  <si>
    <t>723163104R00</t>
  </si>
  <si>
    <t>Potrubí z měděných plyn.trubek D 22 x 1,0 mm</t>
  </si>
  <si>
    <t>857754763</t>
  </si>
  <si>
    <t>377</t>
  </si>
  <si>
    <t>723163105R00</t>
  </si>
  <si>
    <t>Potrubí z měděných plyn.trubek D 28 x 1,5 mm</t>
  </si>
  <si>
    <t>1491373385</t>
  </si>
  <si>
    <t>378</t>
  </si>
  <si>
    <t>28611100R</t>
  </si>
  <si>
    <t>Trubka PVC D 32 mm</t>
  </si>
  <si>
    <t>-2022968787</t>
  </si>
  <si>
    <t>379</t>
  </si>
  <si>
    <t>28611102R</t>
  </si>
  <si>
    <t>Trubka PVC D 40 mm</t>
  </si>
  <si>
    <t>-768328351</t>
  </si>
  <si>
    <t>380</t>
  </si>
  <si>
    <t>28349063R</t>
  </si>
  <si>
    <t>Větrací štěrbina do oken, bílá, pro místnost s plyn. spotřebičem</t>
  </si>
  <si>
    <t>266107431</t>
  </si>
  <si>
    <t>381</t>
  </si>
  <si>
    <t>723190907R00</t>
  </si>
  <si>
    <t>Odvzdušnění a napuštění plynového potrubí</t>
  </si>
  <si>
    <t>-766326739</t>
  </si>
  <si>
    <t>382</t>
  </si>
  <si>
    <t>723190909R00</t>
  </si>
  <si>
    <t>Zkouška tlaková  plynového potrubí</t>
  </si>
  <si>
    <t>-1873705696</t>
  </si>
  <si>
    <t>383</t>
  </si>
  <si>
    <t>998723101R00</t>
  </si>
  <si>
    <t>Přesun hmot pro vnitřní plynovod, výšky do 6 m</t>
  </si>
  <si>
    <t>1200491082</t>
  </si>
  <si>
    <t>384</t>
  </si>
  <si>
    <t>783424340R00</t>
  </si>
  <si>
    <t>Nátěr syntet. potrubí do DN 50 mm  Z+2x +1x email</t>
  </si>
  <si>
    <t>1655580639</t>
  </si>
  <si>
    <t>385</t>
  </si>
  <si>
    <t>005231010R</t>
  </si>
  <si>
    <t>Revize NTL plynovodu, výchozí</t>
  </si>
  <si>
    <t>Soubor</t>
  </si>
  <si>
    <t>1991553767</t>
  </si>
  <si>
    <t>386</t>
  </si>
  <si>
    <t>Vedlejší rozpočtové náklady pro plyn zař.</t>
  </si>
  <si>
    <t>-652375958</t>
  </si>
  <si>
    <t>731</t>
  </si>
  <si>
    <t xml:space="preserve">Ústřední vytápění </t>
  </si>
  <si>
    <t>387</t>
  </si>
  <si>
    <t>314259520R00</t>
  </si>
  <si>
    <t>Komínová vložka, PP, DN 80 mm</t>
  </si>
  <si>
    <t>-1184473367</t>
  </si>
  <si>
    <t>388</t>
  </si>
  <si>
    <t>687716173</t>
  </si>
  <si>
    <t>389</t>
  </si>
  <si>
    <t>-1193773818</t>
  </si>
  <si>
    <t>390</t>
  </si>
  <si>
    <t>-665750667</t>
  </si>
  <si>
    <t>391</t>
  </si>
  <si>
    <t>972054141R00.1</t>
  </si>
  <si>
    <t>1446484012</t>
  </si>
  <si>
    <t>392</t>
  </si>
  <si>
    <t>971033231R00</t>
  </si>
  <si>
    <t>Vybourání otv. zeď cihel. 10x15 cm, tl. 15cm, MVC</t>
  </si>
  <si>
    <t>-1952870237</t>
  </si>
  <si>
    <t>393</t>
  </si>
  <si>
    <t>973031512R00</t>
  </si>
  <si>
    <t>Vysekání kapes 10x30 cm zeď cihelná hl. 10 cm</t>
  </si>
  <si>
    <t>-1470674435</t>
  </si>
  <si>
    <t>394</t>
  </si>
  <si>
    <t>973031512R00.1</t>
  </si>
  <si>
    <t>Vysekání kapes 10x20 cm zeď cihelná hl. 10 cm</t>
  </si>
  <si>
    <t>1990048461</t>
  </si>
  <si>
    <t>395</t>
  </si>
  <si>
    <t>-641982969</t>
  </si>
  <si>
    <t>396</t>
  </si>
  <si>
    <t>979081111RT2</t>
  </si>
  <si>
    <t>Odvoz suti a vybour. hmot na skládku do 1 km, kontejnerem 4 t</t>
  </si>
  <si>
    <t>779380926</t>
  </si>
  <si>
    <t>397</t>
  </si>
  <si>
    <t>722181214RT6</t>
  </si>
  <si>
    <t>Izolace návleková z pěněného PE tl. stěny 20 mm, vnitřní průměr 18 mm</t>
  </si>
  <si>
    <t>2134855446</t>
  </si>
  <si>
    <t>398</t>
  </si>
  <si>
    <t>722181214RT7</t>
  </si>
  <si>
    <t>823572965</t>
  </si>
  <si>
    <t>399</t>
  </si>
  <si>
    <t>722181214RT9</t>
  </si>
  <si>
    <t>Izolace návleková z pěněného PE tl. stěny 20 mm, vnitřní průměr 28 mm</t>
  </si>
  <si>
    <t>1236225737</t>
  </si>
  <si>
    <t>400</t>
  </si>
  <si>
    <t>731200832R00</t>
  </si>
  <si>
    <t>Demontáž kotlů rychlovyhřívacích s příp.TUV</t>
  </si>
  <si>
    <t>-1467520268</t>
  </si>
  <si>
    <t>401</t>
  </si>
  <si>
    <t>731391811R00</t>
  </si>
  <si>
    <t>Vypouštění vody z kotlů samospádem do 5 m2</t>
  </si>
  <si>
    <t>-307232470</t>
  </si>
  <si>
    <t>402</t>
  </si>
  <si>
    <t>731890801R00</t>
  </si>
  <si>
    <t>Přemístění vybouraných hmot - kotelny, H do 6 m</t>
  </si>
  <si>
    <t>2119514897</t>
  </si>
  <si>
    <t>403</t>
  </si>
  <si>
    <t>48418912R</t>
  </si>
  <si>
    <t>Kotel plynový kondenzační, průtok. ohřev TeV, 2,9-19,7 kW pro UT, 25,7 kW pro TeV</t>
  </si>
  <si>
    <t>1120954848</t>
  </si>
  <si>
    <t>404</t>
  </si>
  <si>
    <t>731249321R00</t>
  </si>
  <si>
    <t>Montáž závěsných kotlů s TUV, odtah do komína</t>
  </si>
  <si>
    <t>-999190764</t>
  </si>
  <si>
    <t>405</t>
  </si>
  <si>
    <t>48481950018R</t>
  </si>
  <si>
    <t>Příslušenství kotle - připoj.adaptér 60/100, souosé odkouření pr.60/100 mm</t>
  </si>
  <si>
    <t>1106396102</t>
  </si>
  <si>
    <t>406</t>
  </si>
  <si>
    <t>731412169R00</t>
  </si>
  <si>
    <t>Otvor revizní, trubka 60/100 mm PP</t>
  </si>
  <si>
    <t>2000156579</t>
  </si>
  <si>
    <t>407</t>
  </si>
  <si>
    <t>731412151R00</t>
  </si>
  <si>
    <t>Kus prodlužovací odkouření 60/100 mm PP dl. 0,5 m</t>
  </si>
  <si>
    <t>2031694179</t>
  </si>
  <si>
    <t>408</t>
  </si>
  <si>
    <t>731412152R00</t>
  </si>
  <si>
    <t>Kus prodlužovací odkouření 60/100 mm PP dl. 1,0 m</t>
  </si>
  <si>
    <t>1982525457</t>
  </si>
  <si>
    <t>409</t>
  </si>
  <si>
    <t>731412173R00</t>
  </si>
  <si>
    <t>Průchodka střeš.pro vodorovnou střechu,kond.kotle</t>
  </si>
  <si>
    <t>716533889</t>
  </si>
  <si>
    <t>410</t>
  </si>
  <si>
    <t>731412111R00</t>
  </si>
  <si>
    <t>Odkouř. koax.svislé 60/100 PP dl.1,5m vč.stř.nást.</t>
  </si>
  <si>
    <t>sada</t>
  </si>
  <si>
    <t>448571922</t>
  </si>
  <si>
    <t>411</t>
  </si>
  <si>
    <t>4848195822R</t>
  </si>
  <si>
    <t>Příslušenství kotle - růžice EPDM pr.100, souosé odkouření pr.60/100</t>
  </si>
  <si>
    <t>609895430</t>
  </si>
  <si>
    <t>412</t>
  </si>
  <si>
    <t>731412163R00</t>
  </si>
  <si>
    <t>Koleno 87° 60/100 mm PP, s kontr. otvorem</t>
  </si>
  <si>
    <t>-1993034079</t>
  </si>
  <si>
    <t>413</t>
  </si>
  <si>
    <t>731412581R00</t>
  </si>
  <si>
    <t>Sada pro pružné vedení 80 mm PP, patní koleno, flexi trubka DN 80, černá, hlavice</t>
  </si>
  <si>
    <t>-50287385</t>
  </si>
  <si>
    <t>414</t>
  </si>
  <si>
    <t>48481810R</t>
  </si>
  <si>
    <t>Přísl. kotle - venkovní čidlo</t>
  </si>
  <si>
    <t>408608625</t>
  </si>
  <si>
    <t>415</t>
  </si>
  <si>
    <t>48481812R</t>
  </si>
  <si>
    <t>Přísl. kotle - termostat prostorový, týdenní program, 230 V</t>
  </si>
  <si>
    <t>-977915562</t>
  </si>
  <si>
    <t>416</t>
  </si>
  <si>
    <t>998731101R00</t>
  </si>
  <si>
    <t>Přesun hmot pro kotelny, výšky do 6 m</t>
  </si>
  <si>
    <t>526899285</t>
  </si>
  <si>
    <t>417</t>
  </si>
  <si>
    <t>732331512R00</t>
  </si>
  <si>
    <t>Nádoby expanzní tlak.s memb., objem 12 l, 4 bar</t>
  </si>
  <si>
    <t>1538164765</t>
  </si>
  <si>
    <t>418</t>
  </si>
  <si>
    <t>IVSSOLDRT</t>
  </si>
  <si>
    <t>Držák pro expanzní nádobu - 1 stahovací nerez páska; pr. 50 až 425mm/max. 70kg</t>
  </si>
  <si>
    <t>-1345553982</t>
  </si>
  <si>
    <t>419</t>
  </si>
  <si>
    <t>558050T</t>
  </si>
  <si>
    <t>Bezpečnostní uzávěr k měření tlaku v expanzních nádobách - 3/4"</t>
  </si>
  <si>
    <t>1653612597</t>
  </si>
  <si>
    <t>420</t>
  </si>
  <si>
    <t>998732101R00</t>
  </si>
  <si>
    <t>Přesun hmot pro strojovny, výšky do 6 m</t>
  </si>
  <si>
    <t>-1036337733</t>
  </si>
  <si>
    <t>421</t>
  </si>
  <si>
    <t>733110806R00</t>
  </si>
  <si>
    <t>Demontáž potrubí ocelového závitového do DN 15-32</t>
  </si>
  <si>
    <t>1437943459</t>
  </si>
  <si>
    <t>422</t>
  </si>
  <si>
    <t>733191816R00</t>
  </si>
  <si>
    <t>Odřezání třmenových držáků potrubí do D 44,5</t>
  </si>
  <si>
    <t>716995955</t>
  </si>
  <si>
    <t>423</t>
  </si>
  <si>
    <t>733890801R00</t>
  </si>
  <si>
    <t>Přemístění vybouraných hmot - potrubí, H do 6 m</t>
  </si>
  <si>
    <t>806125319</t>
  </si>
  <si>
    <t>424</t>
  </si>
  <si>
    <t>733178112RT1</t>
  </si>
  <si>
    <t>Potrubí vícevrstvé IVAR.ALPEX-DUO, D 16 x 2 mm, lisovaný spoj, mosazné press fitinky</t>
  </si>
  <si>
    <t>1466567813</t>
  </si>
  <si>
    <t>425</t>
  </si>
  <si>
    <t>733178113RT1</t>
  </si>
  <si>
    <t>Potrubí vícevrstvé PE-RT/AL/PE-X, D 18 x 2 mm, lisovaný spoj, mosazné press fitinky</t>
  </si>
  <si>
    <t>-934060202</t>
  </si>
  <si>
    <t>426</t>
  </si>
  <si>
    <t>733178114RT1</t>
  </si>
  <si>
    <t>Potrubí vícevrstvé PE-RT/AL/PE-X, D 20 x 2 mm, lisovaný spoj, mosazné press fitinky</t>
  </si>
  <si>
    <t>977064356</t>
  </si>
  <si>
    <t>427</t>
  </si>
  <si>
    <t>733178115RT1</t>
  </si>
  <si>
    <t>Potrubí vícevrstvé PE-RT/AL/PE-X, D 26 x 3 mm, lisovaný spoj, mosazné press fitinky</t>
  </si>
  <si>
    <t>901727421</t>
  </si>
  <si>
    <t>428</t>
  </si>
  <si>
    <t>733190106R00</t>
  </si>
  <si>
    <t>Tlaková zkouška potrubí do DN 32</t>
  </si>
  <si>
    <t>-841550520</t>
  </si>
  <si>
    <t>429</t>
  </si>
  <si>
    <t>998733101R00</t>
  </si>
  <si>
    <t>Přesun hmot pro rozvody potrubí, výšky do 6 m</t>
  </si>
  <si>
    <t>-689334486</t>
  </si>
  <si>
    <t>430</t>
  </si>
  <si>
    <t>734200821R00</t>
  </si>
  <si>
    <t>Demontáž armatur se 2závity do G 1/2</t>
  </si>
  <si>
    <t>1708636479</t>
  </si>
  <si>
    <t>431</t>
  </si>
  <si>
    <t>734200822R00</t>
  </si>
  <si>
    <t>Demontáž armatur se 2závity do G 1</t>
  </si>
  <si>
    <t>-658503100</t>
  </si>
  <si>
    <t>432</t>
  </si>
  <si>
    <t>734890801R00</t>
  </si>
  <si>
    <t>Přemístění demontovaných hmot - armatur, H do 6 m</t>
  </si>
  <si>
    <t>-1525680695</t>
  </si>
  <si>
    <t>433</t>
  </si>
  <si>
    <t>734233112R00</t>
  </si>
  <si>
    <t>Kohout kulový, vnitř.-vnitř.z., DN 20, motýl, PN 40, + 120°C</t>
  </si>
  <si>
    <t>-926333170</t>
  </si>
  <si>
    <t>434</t>
  </si>
  <si>
    <t>734293272R00</t>
  </si>
  <si>
    <t>Kohout kulový FILTR BALL, DN 20, PN 16, +100°C</t>
  </si>
  <si>
    <t>-1408172116</t>
  </si>
  <si>
    <t>435</t>
  </si>
  <si>
    <t>734293312R00</t>
  </si>
  <si>
    <t>Kohout kulový vypouštěcí, DN 15, PN 10, +90°C</t>
  </si>
  <si>
    <t>-833028507</t>
  </si>
  <si>
    <t>436</t>
  </si>
  <si>
    <t>734263211R00</t>
  </si>
  <si>
    <t>Šroubení regulační dvoutrub.rohové, EKx3/4"F, PN 10, +120°C</t>
  </si>
  <si>
    <t>-818698997</t>
  </si>
  <si>
    <t>437</t>
  </si>
  <si>
    <t>500770T</t>
  </si>
  <si>
    <t>Adaptér Vekolux - 1/2"xEK, PN 10, +120°C</t>
  </si>
  <si>
    <t>-1230121535</t>
  </si>
  <si>
    <t>438</t>
  </si>
  <si>
    <t>734263772R00</t>
  </si>
  <si>
    <t>Šroubení svěrné na měď, 15x1 mm - EK</t>
  </si>
  <si>
    <t>-1410118500</t>
  </si>
  <si>
    <t>439</t>
  </si>
  <si>
    <t>734223112RT2</t>
  </si>
  <si>
    <t>Ventil radiátorový, rohový, DN 15 pro trubková t, s termostatickou hlavicí</t>
  </si>
  <si>
    <t>191099120</t>
  </si>
  <si>
    <t>440</t>
  </si>
  <si>
    <t>500671CST</t>
  </si>
  <si>
    <t>Termostatická hlavice kapalinová - M30x1,5; bílá, +8 až 26°C</t>
  </si>
  <si>
    <t>-1926609586</t>
  </si>
  <si>
    <t>441</t>
  </si>
  <si>
    <t>500047T</t>
  </si>
  <si>
    <t>Ruční hlavice - M30x1,5; bílá</t>
  </si>
  <si>
    <t>-534622105</t>
  </si>
  <si>
    <t>442</t>
  </si>
  <si>
    <t>511015T</t>
  </si>
  <si>
    <t>Koleno PRESS 90° s připojovací trubkou - 16x15x(165)</t>
  </si>
  <si>
    <t>-1655603607</t>
  </si>
  <si>
    <t>443</t>
  </si>
  <si>
    <t>511022T</t>
  </si>
  <si>
    <t>Koleno PRESS 90° s připojovací trubkou - 18x15x(165)</t>
  </si>
  <si>
    <t>802463557</t>
  </si>
  <si>
    <t>444</t>
  </si>
  <si>
    <t>998734101R00</t>
  </si>
  <si>
    <t>Přesun hmot pro armatury, výšky do 6 m</t>
  </si>
  <si>
    <t>-118860298</t>
  </si>
  <si>
    <t>445</t>
  </si>
  <si>
    <t>735494811R00</t>
  </si>
  <si>
    <t>Vypuštění vody z otopných těles</t>
  </si>
  <si>
    <t>-1948840817</t>
  </si>
  <si>
    <t>446</t>
  </si>
  <si>
    <t>735151821R00</t>
  </si>
  <si>
    <t>Demontáž otopných těles panelových 2řadých,1500 mm</t>
  </si>
  <si>
    <t>-155452617</t>
  </si>
  <si>
    <t>447</t>
  </si>
  <si>
    <t>735151822R00</t>
  </si>
  <si>
    <t>Demontáž otopných těles panelových 2řadých,2820 mm</t>
  </si>
  <si>
    <t>-465511045</t>
  </si>
  <si>
    <t>448</t>
  </si>
  <si>
    <t>735161812R00</t>
  </si>
  <si>
    <t>Demontáž otopných těles trubkových</t>
  </si>
  <si>
    <t>-445099853</t>
  </si>
  <si>
    <t>449</t>
  </si>
  <si>
    <t>735890801R00</t>
  </si>
  <si>
    <t>Přemístění demont. hmot - otop. těles, H do 6 m</t>
  </si>
  <si>
    <t>1560452062</t>
  </si>
  <si>
    <t>450</t>
  </si>
  <si>
    <t>735157566R00</t>
  </si>
  <si>
    <t>Otopná těl.panel.Ventil Kompakt 21VKL 600/1000, levý</t>
  </si>
  <si>
    <t>-1446424827</t>
  </si>
  <si>
    <t>451</t>
  </si>
  <si>
    <t>735157572R00</t>
  </si>
  <si>
    <t>Otopná těl.panel.Ventil Kompakt 21VKL  600/2000, levý</t>
  </si>
  <si>
    <t>-2123311141</t>
  </si>
  <si>
    <t>452</t>
  </si>
  <si>
    <t>735157669R00</t>
  </si>
  <si>
    <t>Otopná těl.panel. Ventil Kompakt 22VKL  600/1400, levý</t>
  </si>
  <si>
    <t>1241482695</t>
  </si>
  <si>
    <t>453</t>
  </si>
  <si>
    <t>735157260R00</t>
  </si>
  <si>
    <t>Otopná těl.panel.Ventil Kompakt 11VK  600/ 400</t>
  </si>
  <si>
    <t>-620439868</t>
  </si>
  <si>
    <t>454</t>
  </si>
  <si>
    <t>735157265R00</t>
  </si>
  <si>
    <t>Otopná těl.panel.Ventil Kompakt 11VK  600/ 900</t>
  </si>
  <si>
    <t>1557902524</t>
  </si>
  <si>
    <t>455</t>
  </si>
  <si>
    <t>735157564R00</t>
  </si>
  <si>
    <t>Otopná těl.panel.Ventil Kompakt 21VK  600/ 800</t>
  </si>
  <si>
    <t>-1637839867</t>
  </si>
  <si>
    <t>456</t>
  </si>
  <si>
    <t>735157565R00</t>
  </si>
  <si>
    <t>Otopná těl.panel.Ventil Kompakt 21VK  600/ 900</t>
  </si>
  <si>
    <t>-1934527062</t>
  </si>
  <si>
    <t>457</t>
  </si>
  <si>
    <t>735157566R00.1</t>
  </si>
  <si>
    <t>Otopná těl.panel.Ventil Kompakt 21VK  600/1000</t>
  </si>
  <si>
    <t>-458235336</t>
  </si>
  <si>
    <t>458</t>
  </si>
  <si>
    <t>735157572R00.1</t>
  </si>
  <si>
    <t>Otopná těl.panel. Ventil Kompakt 21VK  600/2000</t>
  </si>
  <si>
    <t>-699524062</t>
  </si>
  <si>
    <t>459</t>
  </si>
  <si>
    <t>735157669R00.1</t>
  </si>
  <si>
    <t>Otopná těl.panel.Ventil Kompakt 22VK  600/1400</t>
  </si>
  <si>
    <t>-1352376012</t>
  </si>
  <si>
    <t>460</t>
  </si>
  <si>
    <t>48441500R</t>
  </si>
  <si>
    <t>Konzola navrtávací 15/120</t>
  </si>
  <si>
    <t>-1181567095</t>
  </si>
  <si>
    <t>461</t>
  </si>
  <si>
    <t>735171174R00</t>
  </si>
  <si>
    <t>Těleso trub. Rondo MAX-M KRMM 1820.600</t>
  </si>
  <si>
    <t>142215741</t>
  </si>
  <si>
    <t>462</t>
  </si>
  <si>
    <t>735171374R00</t>
  </si>
  <si>
    <t>Těleso trub. Rondo Classic-M KRCM 1820.600</t>
  </si>
  <si>
    <t>151918432</t>
  </si>
  <si>
    <t>463</t>
  </si>
  <si>
    <t>735171325R00</t>
  </si>
  <si>
    <t>Těleso trub. Linear Classic-M KLCM 900.500</t>
  </si>
  <si>
    <t>1991849395</t>
  </si>
  <si>
    <t>464</t>
  </si>
  <si>
    <t>484416014R</t>
  </si>
  <si>
    <t>Upevňovací sada pr. 24 /40 pro trubková tělesa</t>
  </si>
  <si>
    <t>-1628271198</t>
  </si>
  <si>
    <t>465</t>
  </si>
  <si>
    <t>55121100062R</t>
  </si>
  <si>
    <t>Ventil RTL s termostat. ventilem, bílý, vč. boxu</t>
  </si>
  <si>
    <t>-267668647</t>
  </si>
  <si>
    <t>466</t>
  </si>
  <si>
    <t>998735101R00</t>
  </si>
  <si>
    <t>Přesun hmot pro otopná tělesa, výšky do 6 m</t>
  </si>
  <si>
    <t>-740266819</t>
  </si>
  <si>
    <t>467</t>
  </si>
  <si>
    <t>1.9</t>
  </si>
  <si>
    <t>Vedlejší rozpočtové náklady pro ÚT</t>
  </si>
  <si>
    <t>-1660085624</t>
  </si>
  <si>
    <t>468</t>
  </si>
  <si>
    <t>Topná zkouška 48 hod</t>
  </si>
  <si>
    <t>247805896</t>
  </si>
  <si>
    <t>741</t>
  </si>
  <si>
    <t>Elektroinstalace - silnoproud</t>
  </si>
  <si>
    <t>D1</t>
  </si>
  <si>
    <t>Rozvaděč RE1</t>
  </si>
  <si>
    <t>469</t>
  </si>
  <si>
    <t>Pol1</t>
  </si>
  <si>
    <t>Vypínač, In 63 A, Ue AC 230/400 V, 3pól</t>
  </si>
  <si>
    <t>Ks</t>
  </si>
  <si>
    <t>436646409</t>
  </si>
  <si>
    <t>470</t>
  </si>
  <si>
    <t>Pol2</t>
  </si>
  <si>
    <t>Vypínač, In 32 A, Ue AC 230/400 V, 3pól</t>
  </si>
  <si>
    <t>-535412736</t>
  </si>
  <si>
    <t>471</t>
  </si>
  <si>
    <t>Pol3</t>
  </si>
  <si>
    <t>Jistič, In 20 A, Ue AC 230/400 V / DC 216 V, charakteristika B, 3pól, Icn 10 kA</t>
  </si>
  <si>
    <t>698299820</t>
  </si>
  <si>
    <t>472</t>
  </si>
  <si>
    <t>Pol4</t>
  </si>
  <si>
    <t>Elektroměrová vana, počet elektroměrových míst vedle sebe 3, výška vany 400</t>
  </si>
  <si>
    <t>1473702056</t>
  </si>
  <si>
    <t>473</t>
  </si>
  <si>
    <t>Pol5</t>
  </si>
  <si>
    <t>Rozvodnicová skříň, pro zapuštěnou montáž, jednokřídlové dveře, neprůhledné dveře, vnitřní V x Š 750x710, počet řad 5, rozteč 150 mm, počet modulů v řadě 35, krytí IP44, materiál : ocel-plech</t>
  </si>
  <si>
    <t>-1467850959</t>
  </si>
  <si>
    <t>D2</t>
  </si>
  <si>
    <t>Rozvaděč RE2</t>
  </si>
  <si>
    <t>474</t>
  </si>
  <si>
    <t>548781938</t>
  </si>
  <si>
    <t>475</t>
  </si>
  <si>
    <t>1678247457</t>
  </si>
  <si>
    <t>476</t>
  </si>
  <si>
    <t>1446686283</t>
  </si>
  <si>
    <t>477</t>
  </si>
  <si>
    <t>684186293</t>
  </si>
  <si>
    <t>D3</t>
  </si>
  <si>
    <t>Rozvaděč RS1</t>
  </si>
  <si>
    <t>478</t>
  </si>
  <si>
    <t>Pol6</t>
  </si>
  <si>
    <t>Přepěťová ochrana typ 2, TNC, 275 V, Imax=40 kA (8/20), 3p</t>
  </si>
  <si>
    <t>ks</t>
  </si>
  <si>
    <t>195267884</t>
  </si>
  <si>
    <t>479</t>
  </si>
  <si>
    <t>Pol7</t>
  </si>
  <si>
    <t>2,5mm2, Řadová svorka bílá</t>
  </si>
  <si>
    <t>688672538</t>
  </si>
  <si>
    <t>480</t>
  </si>
  <si>
    <t>Pol8</t>
  </si>
  <si>
    <t>10mm2, Řadová svorka bílá</t>
  </si>
  <si>
    <t>-1332726558</t>
  </si>
  <si>
    <t>481</t>
  </si>
  <si>
    <t>Pol9</t>
  </si>
  <si>
    <t>Proudový chránič s nadproudovou ochranou, In 10 A, Ue AC 230 V, charakteristika B, Idn 30 mA, 1+N-pól, Icn 10 kA, typ AC</t>
  </si>
  <si>
    <t>1356475284</t>
  </si>
  <si>
    <t>482</t>
  </si>
  <si>
    <t>Pol10</t>
  </si>
  <si>
    <t>Proudový chránič s nadproudovou ochranou, In 16 A, Ue AC 230 V, charakteristika B, Idn 30 mA, 1+N-pól, Icn 10 kA, typ AC</t>
  </si>
  <si>
    <t>-149117842</t>
  </si>
  <si>
    <t>483</t>
  </si>
  <si>
    <t>Pol11</t>
  </si>
  <si>
    <t>Proudový chránič s nadproudovou ochranou, In 6 A, Ue AC 230 V, charakteristika B, Idn 30 mA, 1+N-pól, Icn 10 kA, typ A</t>
  </si>
  <si>
    <t>171334661</t>
  </si>
  <si>
    <t>484</t>
  </si>
  <si>
    <t>Pol12</t>
  </si>
  <si>
    <t>Proudový chránič s nadproudovou ochranou, In 10 A, Ue AC 230 V, charakteristika B, Idn 30 mA, 1+N-pól, Icn 10 kA, typ A</t>
  </si>
  <si>
    <t>-1749610982</t>
  </si>
  <si>
    <t>485</t>
  </si>
  <si>
    <t>Pol13</t>
  </si>
  <si>
    <t>Rozvodnicová skříň, pro zapuštěnou montáž, jednokřídlové dveře, neprůhledné dveře, vnitřní V x Š 550 x 510, počet řad 3, rozteč 150 mm, počet modulů v řadě 24, krytí IP43, materiál : ocel-plech</t>
  </si>
  <si>
    <t>-294395038</t>
  </si>
  <si>
    <t>486</t>
  </si>
  <si>
    <t>Pol14</t>
  </si>
  <si>
    <t>Jistič, In 6 A, Ue AC 230/400 V / DC 72 V, charakteristika B, 1pól, Icn 10 kA</t>
  </si>
  <si>
    <t>-920464762</t>
  </si>
  <si>
    <t>487</t>
  </si>
  <si>
    <t>Pol15</t>
  </si>
  <si>
    <t>LTN-16B-1 Jistič, In 16 A, Ue AC 230/400 V / DC 72 V, charakteristika B, 1pól, Icn 10 kA</t>
  </si>
  <si>
    <t>-1717150737</t>
  </si>
  <si>
    <t>488</t>
  </si>
  <si>
    <t>Pol16</t>
  </si>
  <si>
    <t>Jistič, In 16 A, Ue AC 230/400 V / DC 216 V, charakteristika B, 3pól, Icn 10 kA</t>
  </si>
  <si>
    <t>-61025966</t>
  </si>
  <si>
    <t>489</t>
  </si>
  <si>
    <t>Pol17</t>
  </si>
  <si>
    <t>LFN-25-4-030AC Proudový chránič, In 25 A, Ue AC 230/400 V, Idn 30 mA, 4pól, Inc 10 kA, typ AC</t>
  </si>
  <si>
    <t>1718507779</t>
  </si>
  <si>
    <t>490</t>
  </si>
  <si>
    <t>-379608306</t>
  </si>
  <si>
    <t>491</t>
  </si>
  <si>
    <t>Pol18</t>
  </si>
  <si>
    <t>Elektroměr 0,025-45A, přímý, 1f, 5+2, 1TE, imp. výstup 1000/kWh</t>
  </si>
  <si>
    <t>-1978813397</t>
  </si>
  <si>
    <t>D4</t>
  </si>
  <si>
    <t>Rozvaděč RB1, RB2, RB3, RB4</t>
  </si>
  <si>
    <t>492</t>
  </si>
  <si>
    <t>1959214172</t>
  </si>
  <si>
    <t>1*4</t>
  </si>
  <si>
    <t>493</t>
  </si>
  <si>
    <t>-1028081937</t>
  </si>
  <si>
    <t>22*4</t>
  </si>
  <si>
    <t>494</t>
  </si>
  <si>
    <t>Pol19</t>
  </si>
  <si>
    <t>6mm2, Řadová svorka bílá</t>
  </si>
  <si>
    <t>559037575</t>
  </si>
  <si>
    <t>495</t>
  </si>
  <si>
    <t>-347034075</t>
  </si>
  <si>
    <t>4*4</t>
  </si>
  <si>
    <t>496</t>
  </si>
  <si>
    <t>Pol20</t>
  </si>
  <si>
    <t>4mm2, Řadová svorka bílá</t>
  </si>
  <si>
    <t>-933213342</t>
  </si>
  <si>
    <t>497</t>
  </si>
  <si>
    <t>33603305</t>
  </si>
  <si>
    <t>6*4</t>
  </si>
  <si>
    <t>498</t>
  </si>
  <si>
    <t>1146204414</t>
  </si>
  <si>
    <t>2*4</t>
  </si>
  <si>
    <t>499</t>
  </si>
  <si>
    <t>Pol21</t>
  </si>
  <si>
    <t>Zvonkový transformátor, výkon 4 VA, Upri AC 230 V, Usec AC 6, 8, 12 V, zkratuvzdorné provedení, šířka 3 moduly</t>
  </si>
  <si>
    <t>-2078815955</t>
  </si>
  <si>
    <t>500</t>
  </si>
  <si>
    <t>89871368</t>
  </si>
  <si>
    <t>501</t>
  </si>
  <si>
    <t>Pol22</t>
  </si>
  <si>
    <t>Rozvodnicová skříň, pro zapuštěnou montáž neprůhledné plechové dveře, počet řad 4, počet modulů v řadě 14, krytí IP30, PE+N, barva bílá, materiál : ocel-plast</t>
  </si>
  <si>
    <t>121207081</t>
  </si>
  <si>
    <t>502</t>
  </si>
  <si>
    <t>-1419582271</t>
  </si>
  <si>
    <t>503</t>
  </si>
  <si>
    <t>Pol23</t>
  </si>
  <si>
    <t>Jistič, In 1 A, Ue AC 230/400 V / DC 72 V, charakteristika B, 1pól, Icn 10 kA</t>
  </si>
  <si>
    <t>697374067</t>
  </si>
  <si>
    <t>D5</t>
  </si>
  <si>
    <t>Rozvaděč přepěťové ochrany</t>
  </si>
  <si>
    <t>504</t>
  </si>
  <si>
    <t>Pol24</t>
  </si>
  <si>
    <t>Rozvaděč přepěťové ochrany typ1, 300/300/100</t>
  </si>
  <si>
    <t>8467719</t>
  </si>
  <si>
    <t>D6</t>
  </si>
  <si>
    <t>1.PP - ELEKTROROZVODY</t>
  </si>
  <si>
    <t>505</t>
  </si>
  <si>
    <t>Pol29</t>
  </si>
  <si>
    <t>Spínač jednopólový IP44; řazení 1; b. bílá (na hořl. podklady B až E)</t>
  </si>
  <si>
    <t>-1277727941</t>
  </si>
  <si>
    <t>506</t>
  </si>
  <si>
    <t>Pol30</t>
  </si>
  <si>
    <t>Přepínač střídavý IP44; řazení 6; b. bílá (na hořl. podklady B až E)</t>
  </si>
  <si>
    <t>-1772968459</t>
  </si>
  <si>
    <t>507</t>
  </si>
  <si>
    <t>Pol31</t>
  </si>
  <si>
    <t>Zásuvka jednonásobná IP44, s ochranným kolíkem, s víčkem; řazení 2P+PE; b. bílá (na hořl. podklady B až E)</t>
  </si>
  <si>
    <t>1408406777</t>
  </si>
  <si>
    <t>508</t>
  </si>
  <si>
    <t>Pol32</t>
  </si>
  <si>
    <t>Zdroj LED 7.3-100W E27 830 A60</t>
  </si>
  <si>
    <t>336054273</t>
  </si>
  <si>
    <t>509</t>
  </si>
  <si>
    <t>Pol33</t>
  </si>
  <si>
    <t>CYKY-J 3x1,5 , pevně</t>
  </si>
  <si>
    <t>-2110536405</t>
  </si>
  <si>
    <t>510</t>
  </si>
  <si>
    <t>Pol34</t>
  </si>
  <si>
    <t>CYKY-J 3x2,5 , pevně</t>
  </si>
  <si>
    <t>371177196</t>
  </si>
  <si>
    <t>511</t>
  </si>
  <si>
    <t>Pol35</t>
  </si>
  <si>
    <t>CYKY-J 4x10 , pevně</t>
  </si>
  <si>
    <t>-736756690</t>
  </si>
  <si>
    <t>Pol36</t>
  </si>
  <si>
    <t>CYKY-J 4x16 , pevně</t>
  </si>
  <si>
    <t>844983087</t>
  </si>
  <si>
    <t>513</t>
  </si>
  <si>
    <t>Pol37</t>
  </si>
  <si>
    <t>CYKY-J 5x1,5 , pevně</t>
  </si>
  <si>
    <t>394065069</t>
  </si>
  <si>
    <t>514</t>
  </si>
  <si>
    <t>Pol38</t>
  </si>
  <si>
    <t>CYKY-J 5x2,5 , pevně</t>
  </si>
  <si>
    <t>1538349223</t>
  </si>
  <si>
    <t>515</t>
  </si>
  <si>
    <t>Pol39</t>
  </si>
  <si>
    <t>1-CXKE-R-J 3x1,5 , pevně</t>
  </si>
  <si>
    <t>232400545</t>
  </si>
  <si>
    <t>516</t>
  </si>
  <si>
    <t>Pol40</t>
  </si>
  <si>
    <t>CYKY-O 3x1,5 , pevně</t>
  </si>
  <si>
    <t>-977892026</t>
  </si>
  <si>
    <t>517</t>
  </si>
  <si>
    <t>Pol41</t>
  </si>
  <si>
    <t>CYKY-O 4x1,5 , pevně</t>
  </si>
  <si>
    <t>-1703643627</t>
  </si>
  <si>
    <t>518</t>
  </si>
  <si>
    <t>Pol42</t>
  </si>
  <si>
    <t>Vkládací elektroinstalační lišta 18x13mm, A1 - F, IP40</t>
  </si>
  <si>
    <t>1259737616</t>
  </si>
  <si>
    <t>519</t>
  </si>
  <si>
    <t>Pol43</t>
  </si>
  <si>
    <t>Vkládací elektroinstalační lišta 40x15mm, A1 - F, IP40</t>
  </si>
  <si>
    <t>1790508566</t>
  </si>
  <si>
    <t>520</t>
  </si>
  <si>
    <t>Pol44</t>
  </si>
  <si>
    <t>Plastová odbočná krabice 1,5-2,5 mm2 Cu, 5pol. svork., 7xM20/M25, 104x104x70mm</t>
  </si>
  <si>
    <t>-1794636167</t>
  </si>
  <si>
    <t>521</t>
  </si>
  <si>
    <t>Pol45</t>
  </si>
  <si>
    <t>Zásuvka nástěnná IP67 5p, 16A/400V, 3+N+PE</t>
  </si>
  <si>
    <t>1866926000</t>
  </si>
  <si>
    <t>522</t>
  </si>
  <si>
    <t>Pol46</t>
  </si>
  <si>
    <t>Přisazené, kovový korpus, barva antracit, opálový kryt, krytí IP44, patice pro zdroj E27</t>
  </si>
  <si>
    <t>-1893866706</t>
  </si>
  <si>
    <t>523</t>
  </si>
  <si>
    <t>Pol47</t>
  </si>
  <si>
    <t>Přisazené svítidlo LED, opálový PMMA kryt, průměr 300mm 3 x 12LED, 20W, 2150lm, Ra80, 4000K</t>
  </si>
  <si>
    <t>-176649067</t>
  </si>
  <si>
    <t>D7</t>
  </si>
  <si>
    <t>1.PP - UZEMNĚNÍ</t>
  </si>
  <si>
    <t>524</t>
  </si>
  <si>
    <t>Pol48</t>
  </si>
  <si>
    <t>BD 16 Průchozí izolovaná svorka</t>
  </si>
  <si>
    <t>-952129505</t>
  </si>
  <si>
    <t>525</t>
  </si>
  <si>
    <t>Pol49</t>
  </si>
  <si>
    <t>Skříň rozvodná s víčkem, 255x205x68mm, IP30,  A1 - D</t>
  </si>
  <si>
    <t>-1849005161</t>
  </si>
  <si>
    <t>526</t>
  </si>
  <si>
    <t>Pol50</t>
  </si>
  <si>
    <t>Krabice univerzální s víkem, 210x170x86-146mm</t>
  </si>
  <si>
    <t>-1098902245</t>
  </si>
  <si>
    <t>527</t>
  </si>
  <si>
    <t>Pol51</t>
  </si>
  <si>
    <t>Krabice odbočná bez svorkovnice, 7xM20/M25, 104x104x70mm</t>
  </si>
  <si>
    <t>110445868</t>
  </si>
  <si>
    <t>528</t>
  </si>
  <si>
    <t>Pol52</t>
  </si>
  <si>
    <t>Ocelový vodič FeZn-D10 (0,62kg/m), pevně</t>
  </si>
  <si>
    <t>-504510522</t>
  </si>
  <si>
    <t>529</t>
  </si>
  <si>
    <t>Pol53</t>
  </si>
  <si>
    <t>H07V-K6 6 mm2, zelenožlutý, pevně</t>
  </si>
  <si>
    <t>-146718234</t>
  </si>
  <si>
    <t>530</t>
  </si>
  <si>
    <t>Pol54</t>
  </si>
  <si>
    <t>H07V-K10 10 mm2, zelenožlutý, pevně</t>
  </si>
  <si>
    <t>1648032551</t>
  </si>
  <si>
    <t>531</t>
  </si>
  <si>
    <t>Pol55</t>
  </si>
  <si>
    <t>H07V-K25 25 mm2, zelenožlutý, pevně</t>
  </si>
  <si>
    <t>-776259860</t>
  </si>
  <si>
    <t>532</t>
  </si>
  <si>
    <t>Pol56</t>
  </si>
  <si>
    <t>H07V-K50 50 mm2, zelenožlutý, pevně</t>
  </si>
  <si>
    <t>-260537650</t>
  </si>
  <si>
    <t>533</t>
  </si>
  <si>
    <t>Pol57</t>
  </si>
  <si>
    <t>Svorka SZa zkušební</t>
  </si>
  <si>
    <t>-858838187</t>
  </si>
  <si>
    <t>534</t>
  </si>
  <si>
    <t>Pol58</t>
  </si>
  <si>
    <t>SR3a spoj pásek-drát souběžný</t>
  </si>
  <si>
    <t>-1753968873</t>
  </si>
  <si>
    <t>535</t>
  </si>
  <si>
    <t>Pol59</t>
  </si>
  <si>
    <t>Zemnicí svorka na potrubí</t>
  </si>
  <si>
    <t>1292171597</t>
  </si>
  <si>
    <t>536</t>
  </si>
  <si>
    <t>Pol60</t>
  </si>
  <si>
    <t>Pásek uzemňovací Cu, 15/0.3mm, 0.5m</t>
  </si>
  <si>
    <t>-1731916512</t>
  </si>
  <si>
    <t>537</t>
  </si>
  <si>
    <t>Pol122</t>
  </si>
  <si>
    <t>Ekvipotenciální svorkovnice bez krytu</t>
  </si>
  <si>
    <t>1739524212</t>
  </si>
  <si>
    <t>D8</t>
  </si>
  <si>
    <t>1.NP - ELEKTROROZVODY</t>
  </si>
  <si>
    <t>538</t>
  </si>
  <si>
    <t>Pol62</t>
  </si>
  <si>
    <t>Kryt spínače kolébkového; b. bílá (do hořl. podkladů B až E - při použití bezšroubových přístrojů)</t>
  </si>
  <si>
    <t>509035321</t>
  </si>
  <si>
    <t>539</t>
  </si>
  <si>
    <t>Pol63</t>
  </si>
  <si>
    <t>Kryt spínače kolébkového, dělený; b. bílá (do hořl. podkladů B až E - při použití bezšroubových přístrojů)</t>
  </si>
  <si>
    <t>92082984</t>
  </si>
  <si>
    <t>540</t>
  </si>
  <si>
    <t>Pol64</t>
  </si>
  <si>
    <t>Rámeček pro elektroinstalační přístroje, jednonásobný; b. bílá (do hořl. podkladů B až E - při použití bezšroubových přístrojů)</t>
  </si>
  <si>
    <t>1983430105</t>
  </si>
  <si>
    <t>541</t>
  </si>
  <si>
    <t>Pol65</t>
  </si>
  <si>
    <t>Rámeček pro snímač IP44, jednonásobný; b. alpská bílá</t>
  </si>
  <si>
    <t>1880794656</t>
  </si>
  <si>
    <t>542</t>
  </si>
  <si>
    <t>Pol66</t>
  </si>
  <si>
    <t>Snímač spínače automatického, s kombinovanou čočkou; b. bílá</t>
  </si>
  <si>
    <t>-937595989</t>
  </si>
  <si>
    <t>543</t>
  </si>
  <si>
    <t>Pol67</t>
  </si>
  <si>
    <t>Přístroj spínače jednopólového (bezšroubové svorky); řazení 1, 1So (do hořl. podkladů B až E)</t>
  </si>
  <si>
    <t>-1850166259</t>
  </si>
  <si>
    <t>544</t>
  </si>
  <si>
    <t>Pol68</t>
  </si>
  <si>
    <t>Přístroj přepínače střídavého (bezšroubové svorky); řazení 6, 6So (do hořl. podkladů B až E)</t>
  </si>
  <si>
    <t>689462636</t>
  </si>
  <si>
    <t>545</t>
  </si>
  <si>
    <t>Pol69</t>
  </si>
  <si>
    <t>Přístroj přepínače křížového (bezšroubové svorky); řazení 7, 7So (do hořl. podkladů B až E)</t>
  </si>
  <si>
    <t>1952987480</t>
  </si>
  <si>
    <t>546</t>
  </si>
  <si>
    <t>Pol70</t>
  </si>
  <si>
    <t>Zásuvka dvojnásobná (bezšroubové svorky), s ochrannými kolíky, s natočenou dutinou, s clonkami; řazení 2x(2P+PE); b. bílá (do hořl. podkladů B až E)</t>
  </si>
  <si>
    <t>1259944877</t>
  </si>
  <si>
    <t>547</t>
  </si>
  <si>
    <t>Pol71</t>
  </si>
  <si>
    <t>Ovládač zapínací IP 44 kompletní, s prosvětleným popisovým polem, zapuštěná montáž; řazení 1/0, 1/0So; b. bílá (do hořl. podkladů B až E)</t>
  </si>
  <si>
    <t>370533897</t>
  </si>
  <si>
    <t>548</t>
  </si>
  <si>
    <t>Pol72</t>
  </si>
  <si>
    <t>Krabice přístrojová univerzální, zapuštěná montáž</t>
  </si>
  <si>
    <t>1753823324</t>
  </si>
  <si>
    <t>549</t>
  </si>
  <si>
    <t>Pol73</t>
  </si>
  <si>
    <t>Přístroj spínací pro snímače pohybu, relé (2300 W, 500 VA)</t>
  </si>
  <si>
    <t>-665837783</t>
  </si>
  <si>
    <t>550</t>
  </si>
  <si>
    <t>Pol74</t>
  </si>
  <si>
    <t>Přístroj přepínače sériového (bezšroubové svorky); řazení 5 (do hořl. podkladů B až E)</t>
  </si>
  <si>
    <t>1308100564</t>
  </si>
  <si>
    <t>551</t>
  </si>
  <si>
    <t>Pol75</t>
  </si>
  <si>
    <t>Svítidlová spojka keramická 2x4mm, IP 20</t>
  </si>
  <si>
    <t>421275441</t>
  </si>
  <si>
    <t>552</t>
  </si>
  <si>
    <t>Pol76</t>
  </si>
  <si>
    <t>Svítidlová spojka keramická 3x4mm, IP 20</t>
  </si>
  <si>
    <t>-1291805569</t>
  </si>
  <si>
    <t>553</t>
  </si>
  <si>
    <t>-1907934239</t>
  </si>
  <si>
    <t>554</t>
  </si>
  <si>
    <t>5556118</t>
  </si>
  <si>
    <t>555</t>
  </si>
  <si>
    <t>1635351314</t>
  </si>
  <si>
    <t>556</t>
  </si>
  <si>
    <t>-1180887432</t>
  </si>
  <si>
    <t>557</t>
  </si>
  <si>
    <t>957073998</t>
  </si>
  <si>
    <t>558</t>
  </si>
  <si>
    <t>1512801528</t>
  </si>
  <si>
    <t>559</t>
  </si>
  <si>
    <t>2055564140</t>
  </si>
  <si>
    <t>560</t>
  </si>
  <si>
    <t>Pol77</t>
  </si>
  <si>
    <t>1-CXKE-R-J 3x2,5 , pevně</t>
  </si>
  <si>
    <t>-1608022966</t>
  </si>
  <si>
    <t>561</t>
  </si>
  <si>
    <t>Pol78</t>
  </si>
  <si>
    <t>CYKY-O 2x1,5 , pevně</t>
  </si>
  <si>
    <t>-842615274</t>
  </si>
  <si>
    <t>562</t>
  </si>
  <si>
    <t>-1648442344</t>
  </si>
  <si>
    <t>563</t>
  </si>
  <si>
    <t>1394314557</t>
  </si>
  <si>
    <t>564</t>
  </si>
  <si>
    <t>Pol79</t>
  </si>
  <si>
    <t>1-CXKE-R-J-O 2x1,5 , pevně</t>
  </si>
  <si>
    <t>53406618</t>
  </si>
  <si>
    <t>565</t>
  </si>
  <si>
    <t>Pol80</t>
  </si>
  <si>
    <t>KP68/D přístrojová, 71x45mm, IP30,  A1 - F</t>
  </si>
  <si>
    <t>392312191</t>
  </si>
  <si>
    <t>566</t>
  </si>
  <si>
    <t>Pol81</t>
  </si>
  <si>
    <t>KU68-45/V odbočná s víčkem, 71x45mm, IP30,  A1 - D</t>
  </si>
  <si>
    <t>1777497202</t>
  </si>
  <si>
    <t>567</t>
  </si>
  <si>
    <t>-1588443044</t>
  </si>
  <si>
    <t>568</t>
  </si>
  <si>
    <t>Pol82</t>
  </si>
  <si>
    <t>Zvonek nástěnný 6-12V AC</t>
  </si>
  <si>
    <t>-1423637591</t>
  </si>
  <si>
    <t>569</t>
  </si>
  <si>
    <t>Pol83</t>
  </si>
  <si>
    <t>Svítidlo SB LED 1.4ft 4250lm, 1150/67/38mm, 29,8W</t>
  </si>
  <si>
    <t>607128708</t>
  </si>
  <si>
    <t>570</t>
  </si>
  <si>
    <t>67320318</t>
  </si>
  <si>
    <t>571</t>
  </si>
  <si>
    <t>Pol84</t>
  </si>
  <si>
    <t>Přisazené svítidlo LED, opálový PMMA kryt, průměr 375mm, 6 x 12LED, 27W, 3000lm, Ra80, 4000K</t>
  </si>
  <si>
    <t>-1361519704</t>
  </si>
  <si>
    <t>572</t>
  </si>
  <si>
    <t>Pol85</t>
  </si>
  <si>
    <t>Přisazené svítidlo LED, opálový PMMA kryt, průměr 285mm, 3 x 12LED, 1500lm, 15W, Ra80, 4000K</t>
  </si>
  <si>
    <t>-775163003</t>
  </si>
  <si>
    <t>573</t>
  </si>
  <si>
    <t>Pol86</t>
  </si>
  <si>
    <t>Svítidla přisazená LED, světelný tok 2300lm, 18W, průměr 300mm, 4000°K, opálový kryt PMMA</t>
  </si>
  <si>
    <t>-1224507623</t>
  </si>
  <si>
    <t>D9</t>
  </si>
  <si>
    <t>1.NP - UZEMNĚNÍ</t>
  </si>
  <si>
    <t>574</t>
  </si>
  <si>
    <t>Pol87</t>
  </si>
  <si>
    <t>H07V-K4 4 mm2, zelenožlutý, pevně</t>
  </si>
  <si>
    <t>-1054662409</t>
  </si>
  <si>
    <t>575</t>
  </si>
  <si>
    <t>-229041189</t>
  </si>
  <si>
    <t>576</t>
  </si>
  <si>
    <t>1993059102</t>
  </si>
  <si>
    <t>577</t>
  </si>
  <si>
    <t>Pol88</t>
  </si>
  <si>
    <t>Zemnicí svorka na baterie</t>
  </si>
  <si>
    <t>-1541452412</t>
  </si>
  <si>
    <t>578</t>
  </si>
  <si>
    <t>-1206942767</t>
  </si>
  <si>
    <t>579</t>
  </si>
  <si>
    <t>942167172</t>
  </si>
  <si>
    <t>D10</t>
  </si>
  <si>
    <t>2.NP - ELEKTROROZVODY</t>
  </si>
  <si>
    <t>580</t>
  </si>
  <si>
    <t>-908480759</t>
  </si>
  <si>
    <t>581</t>
  </si>
  <si>
    <t>503615476</t>
  </si>
  <si>
    <t>582</t>
  </si>
  <si>
    <t>1037668290</t>
  </si>
  <si>
    <t>583</t>
  </si>
  <si>
    <t>-603032959</t>
  </si>
  <si>
    <t>584</t>
  </si>
  <si>
    <t>1297172837</t>
  </si>
  <si>
    <t>585</t>
  </si>
  <si>
    <t>2047868011</t>
  </si>
  <si>
    <t>586</t>
  </si>
  <si>
    <t>-1175230342</t>
  </si>
  <si>
    <t>587</t>
  </si>
  <si>
    <t>2067199870</t>
  </si>
  <si>
    <t>588</t>
  </si>
  <si>
    <t>Pol89</t>
  </si>
  <si>
    <t>-560711241</t>
  </si>
  <si>
    <t>589</t>
  </si>
  <si>
    <t>Pol90</t>
  </si>
  <si>
    <t>Svítidlová spojka keramická 4x4mm, IP 20</t>
  </si>
  <si>
    <t>1391821347</t>
  </si>
  <si>
    <t>590</t>
  </si>
  <si>
    <t>-122469273</t>
  </si>
  <si>
    <t>591</t>
  </si>
  <si>
    <t>915181694</t>
  </si>
  <si>
    <t>592</t>
  </si>
  <si>
    <t>358411650</t>
  </si>
  <si>
    <t>593</t>
  </si>
  <si>
    <t>-1597683506</t>
  </si>
  <si>
    <t>594</t>
  </si>
  <si>
    <t>-325059554</t>
  </si>
  <si>
    <t>595</t>
  </si>
  <si>
    <t>Pol91</t>
  </si>
  <si>
    <t>1-CXKE-R-J 5x1,5 , pevně</t>
  </si>
  <si>
    <t>-893162959</t>
  </si>
  <si>
    <t>596</t>
  </si>
  <si>
    <t>149822927</t>
  </si>
  <si>
    <t>597</t>
  </si>
  <si>
    <t>108923795</t>
  </si>
  <si>
    <t>598</t>
  </si>
  <si>
    <t>1211414371</t>
  </si>
  <si>
    <t>599</t>
  </si>
  <si>
    <t>Pol92</t>
  </si>
  <si>
    <t>Přístrojová, 71x45mm, IP30,  A1 - F</t>
  </si>
  <si>
    <t>1475924550</t>
  </si>
  <si>
    <t>600</t>
  </si>
  <si>
    <t>Pol93</t>
  </si>
  <si>
    <t>Odbočná s víčkem, 71x45mm, IP30,  A1 - D</t>
  </si>
  <si>
    <t>-288978046</t>
  </si>
  <si>
    <t>601</t>
  </si>
  <si>
    <t>Pol94</t>
  </si>
  <si>
    <t>Přístrojová, do zateplení, do tl. 50 - 200mm, 120x120mm</t>
  </si>
  <si>
    <t>328360838</t>
  </si>
  <si>
    <t>602</t>
  </si>
  <si>
    <t>Pol95</t>
  </si>
  <si>
    <t>Univerzální, 71x45mm, IP30, A1 - F</t>
  </si>
  <si>
    <t>1887089926</t>
  </si>
  <si>
    <t>603</t>
  </si>
  <si>
    <t>Pol96</t>
  </si>
  <si>
    <t>Univerzální, 71x35mm, IP30, A1 - F</t>
  </si>
  <si>
    <t>1566158341</t>
  </si>
  <si>
    <t>604</t>
  </si>
  <si>
    <t>Pol97</t>
  </si>
  <si>
    <t>ZV2-M Zvonek nástěnný 6-12V AC</t>
  </si>
  <si>
    <t>-185489345</t>
  </si>
  <si>
    <t>605</t>
  </si>
  <si>
    <t>Pol98</t>
  </si>
  <si>
    <t>Svítidlo LED 2340lm, 590/67/38mm, 15,2W</t>
  </si>
  <si>
    <t>1352530403</t>
  </si>
  <si>
    <t>606</t>
  </si>
  <si>
    <t>1328628880</t>
  </si>
  <si>
    <t>607</t>
  </si>
  <si>
    <t>1619416059</t>
  </si>
  <si>
    <t>608</t>
  </si>
  <si>
    <t>1174268473</t>
  </si>
  <si>
    <t>D11</t>
  </si>
  <si>
    <t>2.NP - UZEMNĚNÍ</t>
  </si>
  <si>
    <t>609</t>
  </si>
  <si>
    <t>-2062788090</t>
  </si>
  <si>
    <t>610</t>
  </si>
  <si>
    <t>1422731529</t>
  </si>
  <si>
    <t>611</t>
  </si>
  <si>
    <t>702458175</t>
  </si>
  <si>
    <t>612</t>
  </si>
  <si>
    <t>1222348192</t>
  </si>
  <si>
    <t>613</t>
  </si>
  <si>
    <t>144156672</t>
  </si>
  <si>
    <t>614</t>
  </si>
  <si>
    <t>-933854738</t>
  </si>
  <si>
    <t>D12</t>
  </si>
  <si>
    <t>STŘECHA - BLESKOSVOD</t>
  </si>
  <si>
    <t>615</t>
  </si>
  <si>
    <t>607747844</t>
  </si>
  <si>
    <t>616</t>
  </si>
  <si>
    <t>Pol99</t>
  </si>
  <si>
    <t>FeZn30x4 (0,95 kg/m), pevně</t>
  </si>
  <si>
    <t>-1913000043</t>
  </si>
  <si>
    <t>617</t>
  </si>
  <si>
    <t>Pol100</t>
  </si>
  <si>
    <t>PV1b-25 dřík 250mm,do zdiva</t>
  </si>
  <si>
    <t>-1335890334</t>
  </si>
  <si>
    <t>618</t>
  </si>
  <si>
    <t>Pol101</t>
  </si>
  <si>
    <t>PV21c na ploch.střechy-plastová D144/76mm</t>
  </si>
  <si>
    <t>454198400</t>
  </si>
  <si>
    <t>619</t>
  </si>
  <si>
    <t>Pol102</t>
  </si>
  <si>
    <t>PV23 60/100mm na plechovou střechu, kolmé uchycení</t>
  </si>
  <si>
    <t>1498446256</t>
  </si>
  <si>
    <t>620</t>
  </si>
  <si>
    <t>Pol103</t>
  </si>
  <si>
    <t>ST 2 na potrubí D=3/4"</t>
  </si>
  <si>
    <t>62687205</t>
  </si>
  <si>
    <t>621</t>
  </si>
  <si>
    <t>Pol104</t>
  </si>
  <si>
    <t>SS spojovací</t>
  </si>
  <si>
    <t>1446417340</t>
  </si>
  <si>
    <t>622</t>
  </si>
  <si>
    <t>Pol105</t>
  </si>
  <si>
    <t>SOa okapová, čtyři šrouby</t>
  </si>
  <si>
    <t>-1294020647</t>
  </si>
  <si>
    <t>623</t>
  </si>
  <si>
    <t>2019433784</t>
  </si>
  <si>
    <t>624</t>
  </si>
  <si>
    <t>Pol106</t>
  </si>
  <si>
    <t>SK křížová pro kruhové vodiče</t>
  </si>
  <si>
    <t>696163635</t>
  </si>
  <si>
    <t>625</t>
  </si>
  <si>
    <t>Pol107</t>
  </si>
  <si>
    <t>SJ1 k jímací tyči, D=18</t>
  </si>
  <si>
    <t>321691763</t>
  </si>
  <si>
    <t>626</t>
  </si>
  <si>
    <t>Pol108</t>
  </si>
  <si>
    <t>ZT2,0t tyč T 2000mm se svorkou</t>
  </si>
  <si>
    <t>1232434206</t>
  </si>
  <si>
    <t>627</t>
  </si>
  <si>
    <t>Pol109</t>
  </si>
  <si>
    <t>OU1,7 ochranný úhelník 1700mm</t>
  </si>
  <si>
    <t>676083058</t>
  </si>
  <si>
    <t>628</t>
  </si>
  <si>
    <t>Pol110</t>
  </si>
  <si>
    <t>DOUa-25 držák ochranného úhelníku do zdiva, délka dříku 250mm</t>
  </si>
  <si>
    <t>-1006191591</t>
  </si>
  <si>
    <t>629</t>
  </si>
  <si>
    <t>-1915130430</t>
  </si>
  <si>
    <t>630</t>
  </si>
  <si>
    <t>Pol111</t>
  </si>
  <si>
    <t>AlMgSi T/4 D8 drát D 8mm AlMgSi T/4 (0,135kg/m) měkký, pevně</t>
  </si>
  <si>
    <t>1742220363</t>
  </si>
  <si>
    <t>631</t>
  </si>
  <si>
    <t>Pol112</t>
  </si>
  <si>
    <t>JR 3,0 AlMgSi jímací tyč 3,0m s rovným koncem</t>
  </si>
  <si>
    <t>-1359896559</t>
  </si>
  <si>
    <t>632</t>
  </si>
  <si>
    <t>Pol113</t>
  </si>
  <si>
    <t>Podl. PB19 podložka gumová</t>
  </si>
  <si>
    <t>-344764229</t>
  </si>
  <si>
    <t>633</t>
  </si>
  <si>
    <t>Pol114</t>
  </si>
  <si>
    <t>PB19 podstavec betonový 19kg</t>
  </si>
  <si>
    <t>945661713</t>
  </si>
  <si>
    <t>D13</t>
  </si>
  <si>
    <t>Hodinové zúčtovací sazby hl. I.-II.</t>
  </si>
  <si>
    <t>634</t>
  </si>
  <si>
    <t>Pol115</t>
  </si>
  <si>
    <t>Napojeni na stavajici zarizeni</t>
  </si>
  <si>
    <t>711798147</t>
  </si>
  <si>
    <t>635</t>
  </si>
  <si>
    <t>Pol116</t>
  </si>
  <si>
    <t>Zabezpeceni pracoviste</t>
  </si>
  <si>
    <t>440502217</t>
  </si>
  <si>
    <t>D14</t>
  </si>
  <si>
    <t>Hodinové zúčtovací sazby hl. XI.</t>
  </si>
  <si>
    <t>636</t>
  </si>
  <si>
    <t>Pol117</t>
  </si>
  <si>
    <t>Revizni technik</t>
  </si>
  <si>
    <t>608910469</t>
  </si>
  <si>
    <t>637</t>
  </si>
  <si>
    <t>Pol118</t>
  </si>
  <si>
    <t>Spoluprace s reviz.technikem</t>
  </si>
  <si>
    <t>-1063232525</t>
  </si>
  <si>
    <t>638</t>
  </si>
  <si>
    <t>Pol123</t>
  </si>
  <si>
    <t>Podružný materiál</t>
  </si>
  <si>
    <t>1235792748</t>
  </si>
  <si>
    <t>D15</t>
  </si>
  <si>
    <t>639</t>
  </si>
  <si>
    <t>Pol119</t>
  </si>
  <si>
    <t>Zemina třídy 3, šíře 350mm,hloubka 700mm - hloubení</t>
  </si>
  <si>
    <t>760465875</t>
  </si>
  <si>
    <t>640</t>
  </si>
  <si>
    <t>Pol120</t>
  </si>
  <si>
    <t>Zemina třídy 3, šíře 350mm,hloubka 700mm - zához vč. hutnění</t>
  </si>
  <si>
    <t>919914293</t>
  </si>
  <si>
    <t>OST</t>
  </si>
  <si>
    <t>Ostatní</t>
  </si>
  <si>
    <t>641</t>
  </si>
  <si>
    <t>002OST1</t>
  </si>
  <si>
    <t>Doprava, Přesun, PPV pro elektroinstalaci</t>
  </si>
  <si>
    <t>503033749</t>
  </si>
  <si>
    <t>VRN pro elektroinstalaci</t>
  </si>
  <si>
    <t>642</t>
  </si>
  <si>
    <t>1VRN01</t>
  </si>
  <si>
    <t>GZS</t>
  </si>
  <si>
    <t>1904008670</t>
  </si>
  <si>
    <t>643</t>
  </si>
  <si>
    <t>1VRN02</t>
  </si>
  <si>
    <t>Kompletační činnost</t>
  </si>
  <si>
    <t>641659382</t>
  </si>
  <si>
    <t>742</t>
  </si>
  <si>
    <t>Elektronické komunikace /ICT+STA/</t>
  </si>
  <si>
    <t>644</t>
  </si>
  <si>
    <t>1.1</t>
  </si>
  <si>
    <t>Rozvaděč nástěnný 19" 6U 520x350, dveře sklo, černý Venkovní rozměr sestaveného rozvaděče 520 x 330 x 350 mm Krytí IP20 Barva černá RAL 9005 Materiál ocel 0,8mm s práškovým nástřikem</t>
  </si>
  <si>
    <t>1594051898</t>
  </si>
  <si>
    <t>645</t>
  </si>
  <si>
    <t>1.2</t>
  </si>
  <si>
    <t>Police s perforací 1U, hloubka 250mm Příbal Šroub M6 x 10  (rozměr 150 a 250 mm – 4x) ...... 8x  Plastová podložka  (rozměr 150 a 250 mm – 4x)...... 8x  Plovoucí matice M6  (rozměr 150 a 250 mm – 4x) ...... 8x</t>
  </si>
  <si>
    <t>-931740247</t>
  </si>
  <si>
    <t>646</t>
  </si>
  <si>
    <t>1.3</t>
  </si>
  <si>
    <t>Základní sada prvků pro uchycení zařízení do rozvaděče nebo rámu. Obsahuje 50 x plovoucí matici, 50 x šroub a 50 x plastovou podložku.</t>
  </si>
  <si>
    <t>-986879899</t>
  </si>
  <si>
    <t>647</t>
  </si>
  <si>
    <t>1.4</t>
  </si>
  <si>
    <t xml:space="preserve">19" vyvazovací panel 1U, 6x vyvazovací haček 70 x 40 mm, vhodné pro vyšší zatížení  Příbal: Šroub M6 x 10 ...... 4x Plastová podložka ...... 4x Plovoucí matice M6 ......4x </t>
  </si>
  <si>
    <t>-1340764302</t>
  </si>
  <si>
    <t>648</t>
  </si>
  <si>
    <t>1.5</t>
  </si>
  <si>
    <t>19“ rozvodný panel 1U; 8 x zásuvka podle ČSN, max. 16 A; kabel 3 x 1,5 mm, 2 m + zástrčka univerzál CZ-DE max. 16 A; podsvícený vypínač s bezpečnostním krytem; RAL 9005  Příbal Šroub M6 x 16 s podložkou ...... 2x  Plovoucí matice M6......2x</t>
  </si>
  <si>
    <t>722355641</t>
  </si>
  <si>
    <t>649</t>
  </si>
  <si>
    <t>1.6</t>
  </si>
  <si>
    <t>19" Patch panel 24xRJ45 CAT6 UTP s vyvaz.lištou černý 0,5U</t>
  </si>
  <si>
    <t>1222594892</t>
  </si>
  <si>
    <t>650</t>
  </si>
  <si>
    <t>1.7</t>
  </si>
  <si>
    <t>Switch 19"  - 24 portů s rychlostí 10 / 100 / 1000 Mbps  - Nástroj Network Utility pro přehlednou správu více síťových prvků  - Jednoduché nastavení včetně VLAN, VLAN pro hosty a QoS</t>
  </si>
  <si>
    <t>1025645367</t>
  </si>
  <si>
    <t>651</t>
  </si>
  <si>
    <t>1.8</t>
  </si>
  <si>
    <t>Venkovní WiFi Access Point - standardy 802.11ad, venkovní, 1× LAN s rychlostí 1 Gbit, IPv6 Ready, napájení pasivní PoE, napájecí adaptér, montážní sada a PoE adaptér v balení</t>
  </si>
  <si>
    <t>-1706288109</t>
  </si>
  <si>
    <t>652</t>
  </si>
  <si>
    <t>2.1</t>
  </si>
  <si>
    <t>Anténa venkovní  PROFI, 0–200 km, DVB-T2, filtr LTE/4G/5G</t>
  </si>
  <si>
    <t>-748449675</t>
  </si>
  <si>
    <t>653</t>
  </si>
  <si>
    <t>2.2</t>
  </si>
  <si>
    <t>Čtyřnásobný aktivní rozbočovač pro DVB-T/T2 přijímače (set-top-boxy). Je určen k zesílení a následnému rozbočení TV signálu pro DVB-T/T2 přijímač. Včetně napájecího adaptéru</t>
  </si>
  <si>
    <t>-1160069166</t>
  </si>
  <si>
    <t>654</t>
  </si>
  <si>
    <t>2.3</t>
  </si>
  <si>
    <t>Odolný plastový box s vyšším krytím IP65 a pozinkovanou montážní deskou. Elektroinstalační plastový box rozměru 400x500x240mm má uzavíratelná dvířka se dvěma otočnými zámky. Včetně 8x kabelová průchodka M20x1,5</t>
  </si>
  <si>
    <t>1638485320</t>
  </si>
  <si>
    <t>655</t>
  </si>
  <si>
    <t>2.4</t>
  </si>
  <si>
    <t>SPD D1, C2, C3 pro Ethernet  dvoustupňová přepěťová ochrana Ethernetu v kombinaci s ochranou napájení po této lince instalace na vstupu do objektu v blízkosti chráněného zařízení, na rozhraní zón LPZ 0 a LPZ 1 a vyšších k ochraně linky Ethernet s PoE před</t>
  </si>
  <si>
    <t>-1445041221</t>
  </si>
  <si>
    <t>656</t>
  </si>
  <si>
    <t>2.5</t>
  </si>
  <si>
    <t>SPD D1, C2, C3 pro koaxiální kabel TV 75 ohm konektory F 75 ohm přepěťová ochrana, stínění spojené s ochrannou zemí instalace těsně před chráněné zařízení k ochraně citlivých koaxiálních vstupů komerční techniky zejm. TV a SAT přijímačů kvenční rozsah 0,0</t>
  </si>
  <si>
    <t>1910579606</t>
  </si>
  <si>
    <t>657</t>
  </si>
  <si>
    <t>2.6</t>
  </si>
  <si>
    <t>Stožár trubka 2m skládaná, p. 40/50mm se základnou na dvě dlaždice</t>
  </si>
  <si>
    <t>1106527969</t>
  </si>
  <si>
    <t>658</t>
  </si>
  <si>
    <t>2.7</t>
  </si>
  <si>
    <t>Gumová podložka 500 x 500 x 10 mm</t>
  </si>
  <si>
    <t>-1947956851</t>
  </si>
  <si>
    <t>659</t>
  </si>
  <si>
    <t>2.8</t>
  </si>
  <si>
    <t>Betonová dlaždice 40x40x5cm</t>
  </si>
  <si>
    <t>-961924217</t>
  </si>
  <si>
    <t>660</t>
  </si>
  <si>
    <t>3.1</t>
  </si>
  <si>
    <t>Síťový kabel dlouhý 5 m, kategorie CAT6, FTP, RJ-45, šedá barva</t>
  </si>
  <si>
    <t>283393061</t>
  </si>
  <si>
    <t>661</t>
  </si>
  <si>
    <t>3.2</t>
  </si>
  <si>
    <t>Síťový kabel dlouhý 0,5 m, kategorie CAT6, FTP, RJ-45, šedá barva</t>
  </si>
  <si>
    <t>-1638673249</t>
  </si>
  <si>
    <t>662</t>
  </si>
  <si>
    <t>3.3</t>
  </si>
  <si>
    <t>Kvalitní stíněný kabel CAT6 s LSOH pláštěm a třídou reakce na oheň Dca s2 d2 a1, bezhalogen.</t>
  </si>
  <si>
    <t>1066302357</t>
  </si>
  <si>
    <t>663</t>
  </si>
  <si>
    <t>3.4</t>
  </si>
  <si>
    <t>Koaxiální kabel 75ohm venkovní černý s pěnovým dielektrikem a dvojitým stíněním</t>
  </si>
  <si>
    <t>732462095</t>
  </si>
  <si>
    <t>664</t>
  </si>
  <si>
    <t>3.5</t>
  </si>
  <si>
    <t>Datová zásuvka do instalační krabice 68mm včetně 2x RJ45 Keystone cat.6, včetně rámečku a krytky - koordinovat s profedsí elektro !</t>
  </si>
  <si>
    <t>-1849343952</t>
  </si>
  <si>
    <t>665</t>
  </si>
  <si>
    <t>3.6</t>
  </si>
  <si>
    <t>Zásuvka účastnická, koncová TV+R, 75ohm, DVBT-T2</t>
  </si>
  <si>
    <t>1943126533</t>
  </si>
  <si>
    <t>666</t>
  </si>
  <si>
    <t>4.1</t>
  </si>
  <si>
    <t>KOMBINOVANÝ DETEKTOR KOUŘE A TEPLOTY SE SIRÉNOU, AUTONOMNÍ + 3x BATERIE 1,5V AA ALKALICKÁ</t>
  </si>
  <si>
    <t>1762708329</t>
  </si>
  <si>
    <t>667</t>
  </si>
  <si>
    <t>5.1</t>
  </si>
  <si>
    <t>Vlnitá izolační trubka pro lehké mechanické zatížení, vyrobena se samozhášivého PVC světle šedé barvy, průměru 32mm</t>
  </si>
  <si>
    <t>1681453847</t>
  </si>
  <si>
    <t>668</t>
  </si>
  <si>
    <t>5.2</t>
  </si>
  <si>
    <t>Vlnitá izolační trubka pro lehké mechanické zatížení, vyrobena se samozhášivého PVC světle šedé barvy, průměru 25mm</t>
  </si>
  <si>
    <t>1682490295</t>
  </si>
  <si>
    <t>669</t>
  </si>
  <si>
    <t>5.3</t>
  </si>
  <si>
    <t>Kabelový žlab plný, žárově zinkovaný 60x50mm včetně víka, sponek a příslušenství (2x koleno, spojovací materiál)</t>
  </si>
  <si>
    <t>-885949231</t>
  </si>
  <si>
    <t>670</t>
  </si>
  <si>
    <t>5.4</t>
  </si>
  <si>
    <t>Instalační krabice pod omítku KO 125</t>
  </si>
  <si>
    <t>1224308731</t>
  </si>
  <si>
    <t>671</t>
  </si>
  <si>
    <t>5.5</t>
  </si>
  <si>
    <t>Krabice univerzální KO97</t>
  </si>
  <si>
    <t>1249864496</t>
  </si>
  <si>
    <t>672</t>
  </si>
  <si>
    <t>5.6</t>
  </si>
  <si>
    <t>Krabice univerzální KU68</t>
  </si>
  <si>
    <t>2139448250</t>
  </si>
  <si>
    <t>673</t>
  </si>
  <si>
    <t>6.1</t>
  </si>
  <si>
    <t>Protipožární přepážka na kabely a kabelové trasy - rozsah cca. 0,2m2, včetně příslušenství</t>
  </si>
  <si>
    <t>kpl</t>
  </si>
  <si>
    <t>1272886108</t>
  </si>
  <si>
    <t>674</t>
  </si>
  <si>
    <t>6.2</t>
  </si>
  <si>
    <t>Drobný montážní a spojovací materiál (šrouby, hmožiny, lepidla, tmely…)</t>
  </si>
  <si>
    <t>-1987081810</t>
  </si>
  <si>
    <t>675</t>
  </si>
  <si>
    <t>7.1</t>
  </si>
  <si>
    <t>Vysekání rýh v cihelném zdivu - hloubka 30mm</t>
  </si>
  <si>
    <t>948092001</t>
  </si>
  <si>
    <t>676</t>
  </si>
  <si>
    <t>7.10</t>
  </si>
  <si>
    <t>Instalace zařízení</t>
  </si>
  <si>
    <t>1797734732</t>
  </si>
  <si>
    <t>677</t>
  </si>
  <si>
    <t>7.11</t>
  </si>
  <si>
    <t>Likvidace odpadů vzniklých při realizaci</t>
  </si>
  <si>
    <t>1587167182</t>
  </si>
  <si>
    <t>678</t>
  </si>
  <si>
    <t>7.12</t>
  </si>
  <si>
    <t>Drobné stavební přípomoce (vybourání průrazů, opětovné zapravení, atd..)</t>
  </si>
  <si>
    <t>-201627141</t>
  </si>
  <si>
    <t>679</t>
  </si>
  <si>
    <t>7.2</t>
  </si>
  <si>
    <t>-378379375</t>
  </si>
  <si>
    <t>680</t>
  </si>
  <si>
    <t>7.3</t>
  </si>
  <si>
    <t>Vysekání rýh v cihelném zdivu - hloubka 70mm</t>
  </si>
  <si>
    <t>981353065</t>
  </si>
  <si>
    <t>681</t>
  </si>
  <si>
    <t>7.4</t>
  </si>
  <si>
    <t>690011678</t>
  </si>
  <si>
    <t>682</t>
  </si>
  <si>
    <t>7.5</t>
  </si>
  <si>
    <t>Hrubá výplň rýh maltou jakékoli šíře</t>
  </si>
  <si>
    <t>-403387495</t>
  </si>
  <si>
    <t>683</t>
  </si>
  <si>
    <t>7.6</t>
  </si>
  <si>
    <t>356387199</t>
  </si>
  <si>
    <t>684</t>
  </si>
  <si>
    <t>7.7</t>
  </si>
  <si>
    <t>Omítka rýh ve stěnách maltou do šíře 150mm</t>
  </si>
  <si>
    <t>1182592069</t>
  </si>
  <si>
    <t>685</t>
  </si>
  <si>
    <t>7.8</t>
  </si>
  <si>
    <t>791749546</t>
  </si>
  <si>
    <t>686</t>
  </si>
  <si>
    <t>7.9</t>
  </si>
  <si>
    <t>Položení a zapojení kabelů na obou koncích</t>
  </si>
  <si>
    <t>1149699265</t>
  </si>
  <si>
    <t>687</t>
  </si>
  <si>
    <t>8.1</t>
  </si>
  <si>
    <t>Konfigurace a nastavení aktivních prvků v síti</t>
  </si>
  <si>
    <t>-1320977829</t>
  </si>
  <si>
    <t>688</t>
  </si>
  <si>
    <t>8.2</t>
  </si>
  <si>
    <t>Individuální zkoušky + Komplexní zkoušky</t>
  </si>
  <si>
    <t>-368558455</t>
  </si>
  <si>
    <t>689</t>
  </si>
  <si>
    <t>8.3</t>
  </si>
  <si>
    <t>Proměření datové sítě vedené z RACK 001 včetně vystavení protokolu</t>
  </si>
  <si>
    <t>380633557</t>
  </si>
  <si>
    <t>690</t>
  </si>
  <si>
    <t>8.4</t>
  </si>
  <si>
    <t>Zaškolení obsluhy v průběhu komplexních zkoušek</t>
  </si>
  <si>
    <t>-418544071</t>
  </si>
  <si>
    <t>691</t>
  </si>
  <si>
    <t>9.1</t>
  </si>
  <si>
    <t>Vedení projektu, inženýring, Koordinace postupu prací s ostatními dodavateli</t>
  </si>
  <si>
    <t>-482834220</t>
  </si>
  <si>
    <t>692</t>
  </si>
  <si>
    <t>9.2</t>
  </si>
  <si>
    <t>Zpracování projektové dokumentace skutečného provedení stavby</t>
  </si>
  <si>
    <t>-507897463</t>
  </si>
  <si>
    <t>693</t>
  </si>
  <si>
    <t>9.3</t>
  </si>
  <si>
    <t>Zpracování návodů pro obsluhu, PTD (revize, prohlášení, manuály a návody v ČJ, nastavovací protokoly, atp…)</t>
  </si>
  <si>
    <t>1761765324</t>
  </si>
  <si>
    <t>694</t>
  </si>
  <si>
    <t>9.4</t>
  </si>
  <si>
    <t>Revize elektro</t>
  </si>
  <si>
    <t>1681354328</t>
  </si>
  <si>
    <t>695</t>
  </si>
  <si>
    <t>9.5</t>
  </si>
  <si>
    <t>Odevzdání a převzetí díla</t>
  </si>
  <si>
    <t>344411700</t>
  </si>
  <si>
    <t>762</t>
  </si>
  <si>
    <t>Konstrukce tesařské</t>
  </si>
  <si>
    <t>696</t>
  </si>
  <si>
    <t>762361332</t>
  </si>
  <si>
    <t>Konstrukční a vyrovnávací vrstva pod klempířské prvky (atiky) z vodovzdorné překližky tl 21 mm</t>
  </si>
  <si>
    <t>-697456643</t>
  </si>
  <si>
    <t>"T7" 22,3</t>
  </si>
  <si>
    <t>697</t>
  </si>
  <si>
    <t>998762112</t>
  </si>
  <si>
    <t>Přesun hmot tonážní pro kce tesařské s omezením mechanizace v objektech v přes 6 do 12 m</t>
  </si>
  <si>
    <t>1279576280</t>
  </si>
  <si>
    <t>763</t>
  </si>
  <si>
    <t>Konstrukce suché výstavby</t>
  </si>
  <si>
    <t>698</t>
  </si>
  <si>
    <t>763111414</t>
  </si>
  <si>
    <t>SDK příčka tl 125 mm profil CW+UW 75 desky 2xA 12,5 s izolací EI 60 Rw do 53 dB</t>
  </si>
  <si>
    <t>2125142685</t>
  </si>
  <si>
    <t>(7,35+0,5+3,5+1,2+1,2+4,45+1,0+2,35)*3,0</t>
  </si>
  <si>
    <t>(7,35+3,5+0,5+1,2+1,2+4,45+1,0+2,35)*3,0</t>
  </si>
  <si>
    <t>699</t>
  </si>
  <si>
    <t>7631119.1</t>
  </si>
  <si>
    <t>SDK příčka - příplatek za jednostranné opláštění deskami impregnovanými 2x H2 12,5</t>
  </si>
  <si>
    <t>1434246196</t>
  </si>
  <si>
    <t xml:space="preserve">"mč.204" (3,0+0,7)*3,0 </t>
  </si>
  <si>
    <t xml:space="preserve">"mč.206" (2,5+2,35+0,2)*3,0 </t>
  </si>
  <si>
    <t xml:space="preserve">"mč.214" (3,0+0,7)*3,0 </t>
  </si>
  <si>
    <t xml:space="preserve">"mč.216" (2,5+2,35+0,2)*3,0 </t>
  </si>
  <si>
    <t>700</t>
  </si>
  <si>
    <t>763111717</t>
  </si>
  <si>
    <t>SDK příčka základní penetrační nátěr (oboustranně)</t>
  </si>
  <si>
    <t>-1749263980</t>
  </si>
  <si>
    <t>701</t>
  </si>
  <si>
    <t>763111712</t>
  </si>
  <si>
    <t>SDK příčka kluzné napojení ke stropu</t>
  </si>
  <si>
    <t>-1219805899</t>
  </si>
  <si>
    <t>7,35+0,5+3,5+1,2+1,2+4,45+1,0+2,35</t>
  </si>
  <si>
    <t>7,35+3,5+0,5+1,2+1,2+4,45+1,0+2,35</t>
  </si>
  <si>
    <t>702</t>
  </si>
  <si>
    <t>763111720</t>
  </si>
  <si>
    <t>SDK příčka vyztužení pro osazení skříněk, polic atd.</t>
  </si>
  <si>
    <t>1301106605</t>
  </si>
  <si>
    <t>"předpoklad" 6,0*2</t>
  </si>
  <si>
    <t>703</t>
  </si>
  <si>
    <t>763111761</t>
  </si>
  <si>
    <t>Příplatek k SDK příčce s jednoduchou nosnou konstrukcí za zahuštění profilů na vzdálenost 31 mm</t>
  </si>
  <si>
    <t>-649825933</t>
  </si>
  <si>
    <t>3,5*3,0*2</t>
  </si>
  <si>
    <t>704</t>
  </si>
  <si>
    <t>763111713</t>
  </si>
  <si>
    <t>SDK příčka ukončení ve volném prostoru</t>
  </si>
  <si>
    <t>-1317903128</t>
  </si>
  <si>
    <t>3,0*2</t>
  </si>
  <si>
    <t>705</t>
  </si>
  <si>
    <t>763111714</t>
  </si>
  <si>
    <t>SDK příčka zalomení</t>
  </si>
  <si>
    <t>-1931885770</t>
  </si>
  <si>
    <t>3,0*5*2</t>
  </si>
  <si>
    <t>706</t>
  </si>
  <si>
    <t>763121590</t>
  </si>
  <si>
    <t>SDK stěna předsazená pro osazení závěsného WC tl 150 - 250 mm profil CW+UW 50 desky 2xH2 12,5 bez TI</t>
  </si>
  <si>
    <t>774390324</t>
  </si>
  <si>
    <t>"mč.206" (0,8+0,15)*3,0</t>
  </si>
  <si>
    <t>"mč.216" (0,8+0,15)*3,0</t>
  </si>
  <si>
    <t>707</t>
  </si>
  <si>
    <t>763131411</t>
  </si>
  <si>
    <t>SDK podhled desky 1xA 12,5 bez izolace dvouvrstvá spodní kce profil CD+UD</t>
  </si>
  <si>
    <t>-1425685411</t>
  </si>
  <si>
    <t>2,6+5,2+14,8+10,5+10,2</t>
  </si>
  <si>
    <t>708</t>
  </si>
  <si>
    <t>763131451</t>
  </si>
  <si>
    <t>SDK podhled deska 1xH2 12,5 bez izolace dvouvrstvá spodní kce profil CD+UD</t>
  </si>
  <si>
    <t>-1970616711</t>
  </si>
  <si>
    <t>4,8+4,8</t>
  </si>
  <si>
    <t>709</t>
  </si>
  <si>
    <t>763131714</t>
  </si>
  <si>
    <t>SDK podhled základní penetrační nátěr</t>
  </si>
  <si>
    <t>-563118653</t>
  </si>
  <si>
    <t>86,6+9,6</t>
  </si>
  <si>
    <t>710</t>
  </si>
  <si>
    <t>763164751</t>
  </si>
  <si>
    <t>SDK obklad kcí uzavřeného tvaru š přes 1,6 m desky 1xA 12,5</t>
  </si>
  <si>
    <t>-989227576</t>
  </si>
  <si>
    <t>"výlez střechy" (1,0+1,0)*2*1,3*2</t>
  </si>
  <si>
    <t>763131751</t>
  </si>
  <si>
    <t>Montáž parotěsné zábrany do SDK podhledu</t>
  </si>
  <si>
    <t>-101692988</t>
  </si>
  <si>
    <t>28329028</t>
  </si>
  <si>
    <t>fólie PE vyztužená Al vrstvou pro parotěsnou vrstvu 150g/m2 s integrovanou lepící páskou</t>
  </si>
  <si>
    <t>755863235</t>
  </si>
  <si>
    <t>10,4*1,15</t>
  </si>
  <si>
    <t>763181311</t>
  </si>
  <si>
    <t>Montáž jednokřídlové kovové zárubně do SDK příčky</t>
  </si>
  <si>
    <t>-1143959994</t>
  </si>
  <si>
    <t>"Z7/L+P" 1+1</t>
  </si>
  <si>
    <t>"Z8/L+P" 3+3</t>
  </si>
  <si>
    <t>714</t>
  </si>
  <si>
    <t>55331594</t>
  </si>
  <si>
    <t>zárubeň jednokřídlá ocelová pro sádrokartonové příčky tl stěny 110-150mm rozměru 700/1970, 2100mm</t>
  </si>
  <si>
    <t>-689406791</t>
  </si>
  <si>
    <t>715</t>
  </si>
  <si>
    <t>55331595</t>
  </si>
  <si>
    <t>zárubeň jednokřídlá ocelová pro sádrokartonové příčky tl stěny 110-150mm rozměru 800/1970, 2100mm</t>
  </si>
  <si>
    <t>-789044587</t>
  </si>
  <si>
    <t>716</t>
  </si>
  <si>
    <t>763181421</t>
  </si>
  <si>
    <t>Ztužující výplň otvoru pro dveře s UA a UW profilem pro příčky přes 2,80 do 3,25 m</t>
  </si>
  <si>
    <t>-369334148</t>
  </si>
  <si>
    <t>4*2</t>
  </si>
  <si>
    <t>717</t>
  </si>
  <si>
    <t>998763322</t>
  </si>
  <si>
    <t>Přesun hmot tonážní pro konstrukce montované z desek s omezením mechanizace v objektech v přes 6 do 12 m</t>
  </si>
  <si>
    <t>-2100751319</t>
  </si>
  <si>
    <t>764</t>
  </si>
  <si>
    <t>Konstrukce klempířské</t>
  </si>
  <si>
    <t>718</t>
  </si>
  <si>
    <t>764002812</t>
  </si>
  <si>
    <t xml:space="preserve">Demontáž okapového plechu do suti </t>
  </si>
  <si>
    <t>-216002971</t>
  </si>
  <si>
    <t>719</t>
  </si>
  <si>
    <t>764002851</t>
  </si>
  <si>
    <t>Demontáž oplechování parapetů do suti</t>
  </si>
  <si>
    <t>-170200562</t>
  </si>
  <si>
    <t>720</t>
  </si>
  <si>
    <t>764002861</t>
  </si>
  <si>
    <t>Demontáž oplechování říms a ozdobných prvků do suti</t>
  </si>
  <si>
    <t>-997714760</t>
  </si>
  <si>
    <t>764002871</t>
  </si>
  <si>
    <t>Demontáž lemování zdí do suti</t>
  </si>
  <si>
    <t>-370571122</t>
  </si>
  <si>
    <t>722</t>
  </si>
  <si>
    <t>764004801</t>
  </si>
  <si>
    <t>Demontáž podokapního žlabu do suti</t>
  </si>
  <si>
    <t>-407282494</t>
  </si>
  <si>
    <t>764004861</t>
  </si>
  <si>
    <t>Demontáž svodu do suti</t>
  </si>
  <si>
    <t>-1830629258</t>
  </si>
  <si>
    <t>724</t>
  </si>
  <si>
    <t>764242431</t>
  </si>
  <si>
    <t>Oplechování rovné okapové hrany z TiZn předzvětralého plechu rš 150 mm</t>
  </si>
  <si>
    <t>-1039012884</t>
  </si>
  <si>
    <t xml:space="preserve">"K9" 3,6*2 </t>
  </si>
  <si>
    <t>725</t>
  </si>
  <si>
    <t>764242432</t>
  </si>
  <si>
    <t>Oplechování rovné okapové hrany z TiZn předzvětralého plechu rš 200 mm</t>
  </si>
  <si>
    <t>800386367</t>
  </si>
  <si>
    <t>"K11" 6,0</t>
  </si>
  <si>
    <t>"K13" 36,0</t>
  </si>
  <si>
    <t>"K21" 12,5</t>
  </si>
  <si>
    <t>726</t>
  </si>
  <si>
    <t>764246446</t>
  </si>
  <si>
    <t>Oplechování parapetů rovných celoplošně lepené z TiZn předzvětralého plechu rš do 500 mm</t>
  </si>
  <si>
    <t>1075147901</t>
  </si>
  <si>
    <t>"K1" 0,65*10</t>
  </si>
  <si>
    <t>"K2" 0,95*10</t>
  </si>
  <si>
    <t>"K3" 1,4*2</t>
  </si>
  <si>
    <t>"K4" 1,25*2</t>
  </si>
  <si>
    <t>"K5" 1,85*2</t>
  </si>
  <si>
    <t>"K6" 0,7*2</t>
  </si>
  <si>
    <t>"K7" 1,85*2</t>
  </si>
  <si>
    <t>"K8" 3,05*4</t>
  </si>
  <si>
    <t>727</t>
  </si>
  <si>
    <t>764248424</t>
  </si>
  <si>
    <t>Oplechování římsy rovné celoplošně lepené z TiZn předzvětralého plechu rš do 330 mm</t>
  </si>
  <si>
    <t>-606670459</t>
  </si>
  <si>
    <t>"K22" 1,7*2</t>
  </si>
  <si>
    <t>728</t>
  </si>
  <si>
    <t>764341413</t>
  </si>
  <si>
    <t>Lemování rovných zdí střech s krytinou skládanou z TiZn předzvětralého plechu rš do 250 mm</t>
  </si>
  <si>
    <t>903864916</t>
  </si>
  <si>
    <t>"K10" 4,0*2</t>
  </si>
  <si>
    <t>729</t>
  </si>
  <si>
    <t>764341414</t>
  </si>
  <si>
    <t>Lemování rovných zdí střech s krytinou skládanou z TiZn předzvětralého plechu rš do 330 mm</t>
  </si>
  <si>
    <t>1971693093</t>
  </si>
  <si>
    <t>"K12" 6,0</t>
  </si>
  <si>
    <t>"K20" 3,6</t>
  </si>
  <si>
    <t>730</t>
  </si>
  <si>
    <t>764541404</t>
  </si>
  <si>
    <t>Žlab podokapní půlkruhový z TiZn předzvětralého plechu rš 280 mm</t>
  </si>
  <si>
    <t>1861716377</t>
  </si>
  <si>
    <t>"K17" 6,2</t>
  </si>
  <si>
    <t>764541407</t>
  </si>
  <si>
    <t>Žlab podokapní půlkruhový z TiZn předzvětralého plechu tl 0,8mm rš do 400 mm</t>
  </si>
  <si>
    <t>1620713847</t>
  </si>
  <si>
    <t>"K14" 12,6</t>
  </si>
  <si>
    <t>732</t>
  </si>
  <si>
    <t>764541444</t>
  </si>
  <si>
    <t>Kotlík oválný (trychtýřový) pro podokapní žlaby z TiZn předzvětralého plechu 280/80 mm</t>
  </si>
  <si>
    <t>429284802</t>
  </si>
  <si>
    <t>"K19" 1</t>
  </si>
  <si>
    <t>733</t>
  </si>
  <si>
    <t>764541449</t>
  </si>
  <si>
    <t>Kotlík oválný (trychtýřový) pro podokapní žlaby z TiZn předzvětralého plechu 400/120 mm</t>
  </si>
  <si>
    <t>-309562025</t>
  </si>
  <si>
    <t>"K16" 1</t>
  </si>
  <si>
    <t>734</t>
  </si>
  <si>
    <t>764548422</t>
  </si>
  <si>
    <t>Kruhový svod včetně objímek, kolen, odskoků z TiZn předzvětralého plechu průměru 80 mm</t>
  </si>
  <si>
    <t>-1007327983</t>
  </si>
  <si>
    <t>"K18" 3,5</t>
  </si>
  <si>
    <t>735</t>
  </si>
  <si>
    <t>764548424</t>
  </si>
  <si>
    <t>Kruhový svod včetně objímek, kolen, odskoků z TiZn předzvětralého plechu průměru 120 mm</t>
  </si>
  <si>
    <t>221782375</t>
  </si>
  <si>
    <t>"K15" 7,5</t>
  </si>
  <si>
    <t>736</t>
  </si>
  <si>
    <t>998764112</t>
  </si>
  <si>
    <t>Přesun hmot tonážní pro konstrukce klempířské s omezením mechanizace v objektech v přes 6 do 12 m</t>
  </si>
  <si>
    <t>672010668</t>
  </si>
  <si>
    <t>766</t>
  </si>
  <si>
    <t>Konstrukce truhlářské</t>
  </si>
  <si>
    <t>737</t>
  </si>
  <si>
    <t>766211812</t>
  </si>
  <si>
    <t>Demontáž schodišťového madla upevněného na stěnovou konstrukci</t>
  </si>
  <si>
    <t>1483642009</t>
  </si>
  <si>
    <t>6,0*2</t>
  </si>
  <si>
    <t>738</t>
  </si>
  <si>
    <t>766311811</t>
  </si>
  <si>
    <t>Demontáž dřevěného zábradlí vnitřního</t>
  </si>
  <si>
    <t>1514326734</t>
  </si>
  <si>
    <t>3,5+1,0</t>
  </si>
  <si>
    <t>739</t>
  </si>
  <si>
    <t>766414242</t>
  </si>
  <si>
    <t>Montáž obložení stěn pl do 5 m2 panely z aglomerovaných desek přes 0,60 do 1,50 m2</t>
  </si>
  <si>
    <t>332274481</t>
  </si>
  <si>
    <t>Poznámka k položce:_x000D_
Obklad zábradlí.</t>
  </si>
  <si>
    <t>"ozn.3" 1,377*2</t>
  </si>
  <si>
    <t>"ozn.4" 3,035*2</t>
  </si>
  <si>
    <t>740</t>
  </si>
  <si>
    <t>624320711</t>
  </si>
  <si>
    <t>kompaktní vysokotlaký laminát pro venkovní použití ve standartní kvalitě podle EN 438-6:EDS, s jednostranným lakováním na vrchní straně a dekorativním povrchem z melaminové pryskyřice na spodní straně tl. 6 mm</t>
  </si>
  <si>
    <t>456642086</t>
  </si>
  <si>
    <t>8,824*1,1</t>
  </si>
  <si>
    <t>766622216</t>
  </si>
  <si>
    <t>Montáž plastových oken plochy do 1 m2 otevíravých s rámem do zdiva</t>
  </si>
  <si>
    <t>256828723</t>
  </si>
  <si>
    <t>"ozn.1" 2</t>
  </si>
  <si>
    <t>611400101</t>
  </si>
  <si>
    <t xml:space="preserve">ozn.1 - plastové okno jednokřídlové 600x1200 mm, křídlo otevíravé a sklápěcí, otevírání křídla ve výši max 1,80 m nad podlahou, dvojsklo </t>
  </si>
  <si>
    <t>-1901750443</t>
  </si>
  <si>
    <t>743</t>
  </si>
  <si>
    <t>766641131</t>
  </si>
  <si>
    <t>Montáž balkónových dveří zdvojených jednokřídlových bez nadsvětlíku včetně rámu do zdiva</t>
  </si>
  <si>
    <t>-143024530</t>
  </si>
  <si>
    <t>"2/L+P" 1+1</t>
  </si>
  <si>
    <t>744</t>
  </si>
  <si>
    <t>611400201</t>
  </si>
  <si>
    <t>ozn.2 - balkonové dveře dovnitř otevíravé, sklápěcí, včetně plastové zárubně, do stavebního otvoru 900/2400 mm, dvojsklo</t>
  </si>
  <si>
    <t>-559732049</t>
  </si>
  <si>
    <t>745</t>
  </si>
  <si>
    <t>766629214</t>
  </si>
  <si>
    <t>Příplatek k montáži oken a dveří za izolaci pro rovné ostění připojovací spára do 15 mm - páska</t>
  </si>
  <si>
    <t>311028155</t>
  </si>
  <si>
    <t>Poznámka k položce:_x000D_
Vnější+vnitřní.</t>
  </si>
  <si>
    <t>"ozn.1" (0,6+1,2)*2*2</t>
  </si>
  <si>
    <t>"ozn.2" (2,4+0,9+2,4)*2</t>
  </si>
  <si>
    <t>"ozn.Z6/L+P" (2,1+1,0+2,1)*4</t>
  </si>
  <si>
    <t>746</t>
  </si>
  <si>
    <t>766694116</t>
  </si>
  <si>
    <t>Montáž parapetních desek dřevěných nebo plastových š do 30 cm</t>
  </si>
  <si>
    <t>1837494961</t>
  </si>
  <si>
    <t>0,6*2</t>
  </si>
  <si>
    <t>747</t>
  </si>
  <si>
    <t>61140077</t>
  </si>
  <si>
    <t>parapet plastový vnitřní š 150mm</t>
  </si>
  <si>
    <t>818639874</t>
  </si>
  <si>
    <t>748</t>
  </si>
  <si>
    <t>61144019</t>
  </si>
  <si>
    <t>koncovka k parapetu plastovému vnitřnímu 1 pár</t>
  </si>
  <si>
    <t>-822517369</t>
  </si>
  <si>
    <t>749</t>
  </si>
  <si>
    <t>7665163.1</t>
  </si>
  <si>
    <t>Montáž střešního bodového světlíku do 1m2 s výlezem do ploché střechy</t>
  </si>
  <si>
    <t>-2065305297</t>
  </si>
  <si>
    <t>"ozn.5" 2</t>
  </si>
  <si>
    <t>750</t>
  </si>
  <si>
    <t>611450005</t>
  </si>
  <si>
    <t>ozn.5 - výlez do ploché střechy rozm.1000x1000 mm, manuálně ovládaný světlík s izolačním dvojsklem a kopulí z polykarbonátu – čirou, horní část má úhel otevření až 60 st., vnitřní sklo laminované</t>
  </si>
  <si>
    <t>-341214854</t>
  </si>
  <si>
    <t>751</t>
  </si>
  <si>
    <t>766660001</t>
  </si>
  <si>
    <t>Montáž dveřních křídel otvíravých jednokřídlových š do 0,8 m do ocelové zárubně</t>
  </si>
  <si>
    <t>683588472</t>
  </si>
  <si>
    <t>"T1/L+P" 3+3</t>
  </si>
  <si>
    <t>"T2/L+P" 7+7</t>
  </si>
  <si>
    <t>"T3/L+P" 2+2</t>
  </si>
  <si>
    <t>752</t>
  </si>
  <si>
    <t>766660002</t>
  </si>
  <si>
    <t>Montáž dveřních křídel otvíravých jednokřídlových š přes 0,8 m do ocelové zárubně</t>
  </si>
  <si>
    <t>-1268237607</t>
  </si>
  <si>
    <t>"T3/L" 1</t>
  </si>
  <si>
    <t>753</t>
  </si>
  <si>
    <t>611620731</t>
  </si>
  <si>
    <t>T1/L+P - dřevěné dveře vnitřní jednokřídlové, otevíravé, plné, provedení lamino 700x1970 mm, zámek se zajištěním</t>
  </si>
  <si>
    <t>923055545</t>
  </si>
  <si>
    <t>3+3</t>
  </si>
  <si>
    <t>754</t>
  </si>
  <si>
    <t>611620732</t>
  </si>
  <si>
    <t>T2/L+P - dřevěné dveře vnitřní jednokřídlové, otevíravé, ze 2/3 prosklené, provedení lamino 800x1970 mm, zámek dozický</t>
  </si>
  <si>
    <t>-54904331</t>
  </si>
  <si>
    <t>7+7</t>
  </si>
  <si>
    <t>755</t>
  </si>
  <si>
    <t>611620733</t>
  </si>
  <si>
    <t>T3/L+P - dřevěné dveře vnitřní jednokřídlové, otevíravé, plné, provedení lamino 800x1970 mm, zámek s vložkou</t>
  </si>
  <si>
    <t>1418944865</t>
  </si>
  <si>
    <t>2+2</t>
  </si>
  <si>
    <t>756</t>
  </si>
  <si>
    <t>611620734</t>
  </si>
  <si>
    <t>T4/L - dřevěné dveře vnitřní jednokřídlové, otevíravé, plné, provedení lamino 900x1970 mm, zámek s vložkou</t>
  </si>
  <si>
    <t>-178614852</t>
  </si>
  <si>
    <t>757</t>
  </si>
  <si>
    <t>766660728</t>
  </si>
  <si>
    <t>Montáž dveřního interiérového kování - zámku</t>
  </si>
  <si>
    <t>-44816856</t>
  </si>
  <si>
    <t>758</t>
  </si>
  <si>
    <t>766660729</t>
  </si>
  <si>
    <t>Montáž dveřního interiérového kování - štítku s klikou</t>
  </si>
  <si>
    <t>446721765</t>
  </si>
  <si>
    <t>759</t>
  </si>
  <si>
    <t>7668101.1</t>
  </si>
  <si>
    <t>Montáž kuchyňské linky dl přes 1500 do 2100 mm</t>
  </si>
  <si>
    <t>283883684</t>
  </si>
  <si>
    <t>"T5/L+P" 1+1</t>
  </si>
  <si>
    <t>"T6/L+P" 1+1</t>
  </si>
  <si>
    <t>760</t>
  </si>
  <si>
    <t>615816005</t>
  </si>
  <si>
    <t>T5/L+P - kuchyňská linka pravá-levá, dl. 2100 mm, s nerez dřezem a horními skříňkami</t>
  </si>
  <si>
    <t>920595148</t>
  </si>
  <si>
    <t>1+1</t>
  </si>
  <si>
    <t>761</t>
  </si>
  <si>
    <t>615816006</t>
  </si>
  <si>
    <t>T6/L+P - kuchyňská linka pravá-levá, dl. 1800 mm, s nerez dřezem a horními skříňkami</t>
  </si>
  <si>
    <t>-1678430193</t>
  </si>
  <si>
    <t>998766112</t>
  </si>
  <si>
    <t>Přesun hmot tonážní pro kce truhlářské s omezením mechanizace v objektech v přes 6 do 12 m</t>
  </si>
  <si>
    <t>803771346</t>
  </si>
  <si>
    <t>767</t>
  </si>
  <si>
    <t>Konstrukce zámečnické</t>
  </si>
  <si>
    <t>767161813</t>
  </si>
  <si>
    <t>Demontáž zábradlí rovného nerozebíratelného hmotnosti 1 m zábradlí do 20 kg do suti</t>
  </si>
  <si>
    <t>1615882893</t>
  </si>
  <si>
    <t>(1,0+1,5+1,0)*2</t>
  </si>
  <si>
    <t>(0,3+3,45+0,3)*2</t>
  </si>
  <si>
    <t>767161823</t>
  </si>
  <si>
    <t>Demontáž zábradlí schodišťového nerozebíratelného hmotnosti 1 m zábradlí do 20 kg do suti</t>
  </si>
  <si>
    <t>1425441384</t>
  </si>
  <si>
    <t>"zábradlí vstupních schodů" 2,0*2</t>
  </si>
  <si>
    <t>765</t>
  </si>
  <si>
    <t>767812832</t>
  </si>
  <si>
    <t>Demontáž markýz balkonových š přes 2000 do 3500 mm ze zdi</t>
  </si>
  <si>
    <t>583541300</t>
  </si>
  <si>
    <t>Poznámka k položce:_x000D_
Přístřešek nad vstupy.</t>
  </si>
  <si>
    <t>767646432</t>
  </si>
  <si>
    <t>Montáž revizních dveří a dvířek dvoukřídlových s rámem plochy přes 1 do 2 m2</t>
  </si>
  <si>
    <t>941038986</t>
  </si>
  <si>
    <t>"Z15" 1,65*0,65</t>
  </si>
  <si>
    <t>553500201</t>
  </si>
  <si>
    <t>Z15 - plechová dvoukřídlová dvířka s otvory pro niku HUP, včetně ránu rozm.1650x650 mm vč. nátěru</t>
  </si>
  <si>
    <t>715502765</t>
  </si>
  <si>
    <t>768</t>
  </si>
  <si>
    <t>767223222</t>
  </si>
  <si>
    <t>Montáž přímého kovového zábradlí do betonu konstrukce na schodišti v exteriéru</t>
  </si>
  <si>
    <t>-2071745263</t>
  </si>
  <si>
    <t>"Z11" 2,2+1,9</t>
  </si>
  <si>
    <t>769</t>
  </si>
  <si>
    <t>553210011</t>
  </si>
  <si>
    <t>Z11 - ocelové zábradlí vstupních schodů, zárově zinkováno</t>
  </si>
  <si>
    <t>-1899252453</t>
  </si>
  <si>
    <t>770</t>
  </si>
  <si>
    <t>767995114</t>
  </si>
  <si>
    <t>Montáž atypických zámečnických konstrukcí hmotnosti přes 20 do 50 kg</t>
  </si>
  <si>
    <t>-1592976774</t>
  </si>
  <si>
    <t>"Z12" 50*2</t>
  </si>
  <si>
    <t>771</t>
  </si>
  <si>
    <t>553210012</t>
  </si>
  <si>
    <t>Z12 - ocelové madlo vnitřního schodiště z trubky 44,5/3,2 mm dl.6,0 m včetně 6 kotev + ploten a finálního nátěru /2 kusy madel/</t>
  </si>
  <si>
    <t>555535814</t>
  </si>
  <si>
    <t>772</t>
  </si>
  <si>
    <t>7678821.1</t>
  </si>
  <si>
    <t>Z9 - Certifikovaný záchytný a zádržný systém střechy proti pádu osob z výšky a do hloubky, dodávka a montáž</t>
  </si>
  <si>
    <t>1773780625</t>
  </si>
  <si>
    <t>Poznámka k položce:_x000D_
Neztužený sloupek průměru 16 mm dl. 800 mm, montážní lano dl.40 m, tahová zkouška.</t>
  </si>
  <si>
    <t>773</t>
  </si>
  <si>
    <t>767163223</t>
  </si>
  <si>
    <t>Montáž přímého kovového zábradlí do betonu konstrukce na lodžii nebo francouzském okně v exteriéru</t>
  </si>
  <si>
    <t>789387709</t>
  </si>
  <si>
    <t>"Z13" (0,75+1,6+0,75)*2</t>
  </si>
  <si>
    <t>"Z14" (0,2+3,6+0,2)*2</t>
  </si>
  <si>
    <t>774</t>
  </si>
  <si>
    <t>553210013</t>
  </si>
  <si>
    <t xml:space="preserve">Z13 - ocelové zábradlí balkonu žárově zinkováno /celková délka zábradlí 1 kusu = cca 3100 mm/ </t>
  </si>
  <si>
    <t>384172434</t>
  </si>
  <si>
    <t>Poznámka k položce:_x000D_
Viz.PD výkres D.1.1.3.26</t>
  </si>
  <si>
    <t>775</t>
  </si>
  <si>
    <t>553210014</t>
  </si>
  <si>
    <t xml:space="preserve">Z14 - ocelové zábradlí lodžie žárově zinkováno /celková délka zábradlí 1 kusu = cca 4000 mm/ </t>
  </si>
  <si>
    <t>-821215776</t>
  </si>
  <si>
    <t>776</t>
  </si>
  <si>
    <t>767640111</t>
  </si>
  <si>
    <t>Montáž dveří ocelových nebo hliníkových vchodových jednokřídlových bez nadsvětlíku</t>
  </si>
  <si>
    <t>1804664631</t>
  </si>
  <si>
    <t>"Z5/P" 1</t>
  </si>
  <si>
    <t>777</t>
  </si>
  <si>
    <t>553411005</t>
  </si>
  <si>
    <t>Z5/P - atypické dveře jednokřídlé ocelové plné zateplené 900x2000 mm včetně finální povrchové úpravy</t>
  </si>
  <si>
    <t>1061863760</t>
  </si>
  <si>
    <t>Poznámka k položce:_x000D_
rám/zárubeň, kování a zámek v ceně</t>
  </si>
  <si>
    <t>778</t>
  </si>
  <si>
    <t>-1774268600</t>
  </si>
  <si>
    <t>"Z6/L+P" 2+2</t>
  </si>
  <si>
    <t>779</t>
  </si>
  <si>
    <t>553411006</t>
  </si>
  <si>
    <t xml:space="preserve">Z6/L+P - hliníkové vstupní dveře jednokřídlové ze 2/3 prosklené, spodní část polyuretanová výplň do stavebního otvoru 1000x2100 mm s požární odolností EW 30 DP1 </t>
  </si>
  <si>
    <t>-116097471</t>
  </si>
  <si>
    <t>780</t>
  </si>
  <si>
    <t>767995116</t>
  </si>
  <si>
    <t>Montáž atypických zámečnických konstrukcí hmotnosti přes 100 do 250 kg</t>
  </si>
  <si>
    <t>1300810306</t>
  </si>
  <si>
    <t>"OK ve stropu nad přízemím pod nové zdivo" 980,0</t>
  </si>
  <si>
    <t>781</t>
  </si>
  <si>
    <t>553345101</t>
  </si>
  <si>
    <t xml:space="preserve">ocelové nosníky a prvky pod nové zdivo 1x základní + 2x vrchní /epoxidový/ nátěr </t>
  </si>
  <si>
    <t>-1287651945</t>
  </si>
  <si>
    <t>782</t>
  </si>
  <si>
    <t>998767112</t>
  </si>
  <si>
    <t>Přesun hmot tonážní pro zámečnické konstrukce s omezením mechanizace v objektech v přes 6 do 12 m</t>
  </si>
  <si>
    <t>1740052756</t>
  </si>
  <si>
    <t>Podlahy z dlaždic</t>
  </si>
  <si>
    <t>783</t>
  </si>
  <si>
    <t>771111011</t>
  </si>
  <si>
    <t>Vysátí podkladu před pokládkou dlažby</t>
  </si>
  <si>
    <t>1261366765</t>
  </si>
  <si>
    <t>"P14" 2,5*2</t>
  </si>
  <si>
    <t>"P15" (0,28+0,16)*1,0*(6+7)</t>
  </si>
  <si>
    <t>784</t>
  </si>
  <si>
    <t>771121011</t>
  </si>
  <si>
    <t>Nátěr penetrační na podlahu</t>
  </si>
  <si>
    <t>1806825179</t>
  </si>
  <si>
    <t>785</t>
  </si>
  <si>
    <t>777131211</t>
  </si>
  <si>
    <t>Penetrační epoxidový nátěr schodišťových stupňů plněný pískem</t>
  </si>
  <si>
    <t>1269704567</t>
  </si>
  <si>
    <t>786</t>
  </si>
  <si>
    <t>771151022</t>
  </si>
  <si>
    <t>Samonivelační stěrka podlah pevnosti 30 MPa tl přes 3 do 5 mm</t>
  </si>
  <si>
    <t>-1999443478</t>
  </si>
  <si>
    <t>787</t>
  </si>
  <si>
    <t>771274123</t>
  </si>
  <si>
    <t>Montáž obkladů stupnic z dlaždic keramických protiskluzných cementovým flexibilním lepidlem š přes 250 do 300 mm</t>
  </si>
  <si>
    <t>-1712402059</t>
  </si>
  <si>
    <t>"P15" 1,0*(6+7)</t>
  </si>
  <si>
    <t>788</t>
  </si>
  <si>
    <t>771274242</t>
  </si>
  <si>
    <t>Montáž obkladů podstupnic z dlaždic keramických protiskluzných lepených cementovým flexibilním lepidlem v přes 150 do 200 mm</t>
  </si>
  <si>
    <t>164925968</t>
  </si>
  <si>
    <t>789</t>
  </si>
  <si>
    <t>597614337</t>
  </si>
  <si>
    <t>dlažba keramická protiskluzná R10 250x250 mm pro obklad vnějšího schodiště - výběr dle investora</t>
  </si>
  <si>
    <t>-946053775</t>
  </si>
  <si>
    <t>(0,25+0,25)*1,0*(6+7)*1,15</t>
  </si>
  <si>
    <t>790</t>
  </si>
  <si>
    <t>771591184</t>
  </si>
  <si>
    <t>Pracnější řezání podlah z dlaždic keramických rovné</t>
  </si>
  <si>
    <t>584962121</t>
  </si>
  <si>
    <t>Vnější schody</t>
  </si>
  <si>
    <t>"P15" 1,0*(6+7)*2</t>
  </si>
  <si>
    <t>791</t>
  </si>
  <si>
    <t>771474133</t>
  </si>
  <si>
    <t>Montáž soklů z dlaždic keramických schodišťových stupňovitých lepených cementovým flexibilním lepidlem v přes 90 do 120 mm</t>
  </si>
  <si>
    <t>1309507024</t>
  </si>
  <si>
    <t>"P15" (0,3+0,2)*(6+7)</t>
  </si>
  <si>
    <t>792</t>
  </si>
  <si>
    <t>771474113</t>
  </si>
  <si>
    <t>Montáž soklů z dlaždic keramických rovných lepených cementovým flexibilním lepidlem v přes 90 do 120 mm</t>
  </si>
  <si>
    <t>-1195859768</t>
  </si>
  <si>
    <t>"zádveří 1" (1,6+1,6)*2-0,8*2-1,0</t>
  </si>
  <si>
    <t>"mč.101" (3,2+1,15)*2-0,8*2</t>
  </si>
  <si>
    <t>"mč.103" (2,2+1,5)*2-0,8*2</t>
  </si>
  <si>
    <t>"zádveří 2" (1,6+1,6)*2-0,8*2-1,0</t>
  </si>
  <si>
    <t>"mč.111" (3,2+1,15)*2-0,8*2</t>
  </si>
  <si>
    <t>"mč.113" (2,2+1,5)*2-0,8*2</t>
  </si>
  <si>
    <t>"balkon" 1,5*2</t>
  </si>
  <si>
    <t>"lodžie" (1,65+3,7+1,65+0,5)*2</t>
  </si>
  <si>
    <t>793</t>
  </si>
  <si>
    <t>597612711</t>
  </si>
  <si>
    <t>sokl keramický - dle typu dlažby</t>
  </si>
  <si>
    <t>1439915614</t>
  </si>
  <si>
    <t>(6,5+51,4)*1,1</t>
  </si>
  <si>
    <t>794</t>
  </si>
  <si>
    <t>771574416</t>
  </si>
  <si>
    <t>Montáž podlah keramických hladkých lepených cementovým flexibilním lepidlem přes 9 do 12 ks/m2</t>
  </si>
  <si>
    <t>-1972056531</t>
  </si>
  <si>
    <t>795</t>
  </si>
  <si>
    <t>597614335</t>
  </si>
  <si>
    <t>dlažba keramická 300x300 mm - výběr dle investora</t>
  </si>
  <si>
    <t>1609653651</t>
  </si>
  <si>
    <t>7,0*1,1</t>
  </si>
  <si>
    <t>796</t>
  </si>
  <si>
    <t>771574439</t>
  </si>
  <si>
    <t>Montáž podlah keramických protiskluzných lepených cementovým flexibilním lepidlem přes 22 do 25 ks/m2</t>
  </si>
  <si>
    <t>1561577969</t>
  </si>
  <si>
    <t>797</t>
  </si>
  <si>
    <t>597614338</t>
  </si>
  <si>
    <t>dlažba keramická 200x200 mm, mrazuvzdorná, protiskluzná  - výběr dle investora</t>
  </si>
  <si>
    <t>493529331</t>
  </si>
  <si>
    <t>15,6*1,1</t>
  </si>
  <si>
    <t>798</t>
  </si>
  <si>
    <t>771574476</t>
  </si>
  <si>
    <t>Montáž podlah keramických pro mechanické zatížení lepených cementovým flexibilním lepidlem přes 9 do 12 ks/m2</t>
  </si>
  <si>
    <t>684103305</t>
  </si>
  <si>
    <t>799</t>
  </si>
  <si>
    <t>597614336</t>
  </si>
  <si>
    <t>dlažba keramická protiskluzná R10 300x300 mm - výběr dle investora</t>
  </si>
  <si>
    <t>1745224671</t>
  </si>
  <si>
    <t>5,0*1,1</t>
  </si>
  <si>
    <t>800</t>
  </si>
  <si>
    <t>771577211</t>
  </si>
  <si>
    <t>Příplatek k montáži podlah keramických lepených cementovým flexibilním lepidlem za plochu do 5 m2</t>
  </si>
  <si>
    <t>-1216775767</t>
  </si>
  <si>
    <t>7,0+15,6+5,0</t>
  </si>
  <si>
    <t>801</t>
  </si>
  <si>
    <t>771575616</t>
  </si>
  <si>
    <t>Montáž podlah keramických hladkých lepených hydroizolačním polyuretanovým lepidlem přes 9 do 12 ks/m2</t>
  </si>
  <si>
    <t>1214137279</t>
  </si>
  <si>
    <t>802</t>
  </si>
  <si>
    <t>219194933</t>
  </si>
  <si>
    <t>803</t>
  </si>
  <si>
    <t>771577261</t>
  </si>
  <si>
    <t>Příplatek k montáži podlah keramických lepených hydroizolačním polyuretanovým lepidlem za plochu do 5 m2</t>
  </si>
  <si>
    <t>-1777509964</t>
  </si>
  <si>
    <t>804</t>
  </si>
  <si>
    <t>771591115</t>
  </si>
  <si>
    <t>Podlahy spárování silikonem</t>
  </si>
  <si>
    <t>1093788426</t>
  </si>
  <si>
    <t>805</t>
  </si>
  <si>
    <t>771591112</t>
  </si>
  <si>
    <t>Izolace pod dlažbu nátěrem nebo stěrkou ve dvou vrstvách</t>
  </si>
  <si>
    <t>554370302</t>
  </si>
  <si>
    <t>"P18+19-sokl" 18,0*0,2</t>
  </si>
  <si>
    <t>806</t>
  </si>
  <si>
    <t>771591264</t>
  </si>
  <si>
    <t>Izolace těsnícími pásy mezi podlahou a stěnou</t>
  </si>
  <si>
    <t>813998894</t>
  </si>
  <si>
    <t>807</t>
  </si>
  <si>
    <t>7718621.1</t>
  </si>
  <si>
    <t>Ucelený balkonový systém včetně ukončovacího profilu soklu, rohového profilu ukončovacího profilu - okapničky, pro balkon půdorysné plochy 1,5 m2, dodávka a montáž</t>
  </si>
  <si>
    <t>-1767346054</t>
  </si>
  <si>
    <t>808</t>
  </si>
  <si>
    <t>7718621.2</t>
  </si>
  <si>
    <t>Ucelený balkonový systém včetně ukončovacího profilu soklu, rohového profilu ukončovacího profilu - okapničky, pro lodžii půdorysné plochy 6,3 m2, dodávka a montáž</t>
  </si>
  <si>
    <t>-892652553</t>
  </si>
  <si>
    <t>809</t>
  </si>
  <si>
    <t>998771112</t>
  </si>
  <si>
    <t>Přesun hmot tonážní pro podlahy z dlaždic s omezením mechanizace v objektech v přes 6 do 12 m</t>
  </si>
  <si>
    <t>1766603468</t>
  </si>
  <si>
    <t>Podlahy povlakové</t>
  </si>
  <si>
    <t>810</t>
  </si>
  <si>
    <t>776201811</t>
  </si>
  <si>
    <t>Demontáž lepených povlakových podlah bez podložky ručně</t>
  </si>
  <si>
    <t>-1630038544</t>
  </si>
  <si>
    <t>Poznámka k položce:_x000D_
Vč. soklíků.</t>
  </si>
  <si>
    <t>"P3" 1,5+5,5+10,5+21,6+1,5+5,5+10,5+21,6</t>
  </si>
  <si>
    <t>"P3" 11,6+11,1+9,8+12,4+11,6+3,3+6,9+11,1+12,4</t>
  </si>
  <si>
    <t>811</t>
  </si>
  <si>
    <t>776201812</t>
  </si>
  <si>
    <t>Demontáž lepených textilních podlah ručně</t>
  </si>
  <si>
    <t>1303422924</t>
  </si>
  <si>
    <t>5,9+1,2+8,0+5,9+1,2+8,0</t>
  </si>
  <si>
    <t>812</t>
  </si>
  <si>
    <t>776301812</t>
  </si>
  <si>
    <t>Odstranění lepených podlahovin textilních ze schodišťových stupňů</t>
  </si>
  <si>
    <t>1440962268</t>
  </si>
  <si>
    <t>"1.NP" 1,0*17*2</t>
  </si>
  <si>
    <t>813</t>
  </si>
  <si>
    <t>776991822</t>
  </si>
  <si>
    <t>Odstranění lepidla ručně ze schodišťových stupňů</t>
  </si>
  <si>
    <t>-1076971941</t>
  </si>
  <si>
    <t>"P17" 1,0*17*2</t>
  </si>
  <si>
    <t>814</t>
  </si>
  <si>
    <t>776111112</t>
  </si>
  <si>
    <t>Broušení betonového podkladu povlakových podlah</t>
  </si>
  <si>
    <t>-838184813</t>
  </si>
  <si>
    <t>815</t>
  </si>
  <si>
    <t>776111311</t>
  </si>
  <si>
    <t>Vysátí podkladu povlakových podlah</t>
  </si>
  <si>
    <t>1168288577</t>
  </si>
  <si>
    <t>816</t>
  </si>
  <si>
    <t>776121311</t>
  </si>
  <si>
    <t>Vodou ředitelná penetrace savého podkladu povlakových podlah</t>
  </si>
  <si>
    <t>1085968237</t>
  </si>
  <si>
    <t>817</t>
  </si>
  <si>
    <t>776141122</t>
  </si>
  <si>
    <t>Stěrka podlahová nivelační pro vyrovnání podkladu povlakových podlah pevnosti 30 MPa tl přes 3 do 5 mm</t>
  </si>
  <si>
    <t>1571279697</t>
  </si>
  <si>
    <t>818</t>
  </si>
  <si>
    <t>776221111</t>
  </si>
  <si>
    <t>Lepení pásů z PVC standardním lepidlem</t>
  </si>
  <si>
    <t>-1659067192</t>
  </si>
  <si>
    <t>819</t>
  </si>
  <si>
    <t>284111521</t>
  </si>
  <si>
    <t>podlahovina PVC - výběr dle investora</t>
  </si>
  <si>
    <t>486045661</t>
  </si>
  <si>
    <t>169,6*1,05</t>
  </si>
  <si>
    <t>820</t>
  </si>
  <si>
    <t>776411111</t>
  </si>
  <si>
    <t>Montáž obvodových soklíků výšky do 80 mm</t>
  </si>
  <si>
    <t>1588027881</t>
  </si>
  <si>
    <t>"mč.102" (1,1+1,0)*2-0,8</t>
  </si>
  <si>
    <t>"mč.104" (6,0+2,75+0,5)*2-0,7*2-0,8*3</t>
  </si>
  <si>
    <t>"mč.105" (5,9+3,6)*2-0,8</t>
  </si>
  <si>
    <t>"mč.106" (2,8+2,95)*2-0,8</t>
  </si>
  <si>
    <t>"mč.112" (1,1+1,0)*2-0,8</t>
  </si>
  <si>
    <t>"mč.114" (6,0+2,75+0,5)*2-0,7*2-0,8*3</t>
  </si>
  <si>
    <t>"mč.115" (5,9+3,6)*2-0,8</t>
  </si>
  <si>
    <t>"mč.116" (2,8+2,95)*2-0,8</t>
  </si>
  <si>
    <t>"mč.201" (2,35+1,2)*2-1,0-0,8</t>
  </si>
  <si>
    <t>"mč.202" (1,7+4,0)*2-0,8*3-0,7</t>
  </si>
  <si>
    <t>"mč.203+204" (5,9+6,9)*2-0,8</t>
  </si>
  <si>
    <t>"mč.205" (3,5+2,9)*2-0,8</t>
  </si>
  <si>
    <t>"mč.211" (2,35+1,2)*2-1,0-0,8</t>
  </si>
  <si>
    <t>"mč.212" (1,7+4,0)*2-0,8*3-0,7</t>
  </si>
  <si>
    <t>"mč.213+214" (5,9+6,9)*2-0,8</t>
  </si>
  <si>
    <t>"mč.215" (3,5+2,9)*2-0,8</t>
  </si>
  <si>
    <t>821</t>
  </si>
  <si>
    <t>284110081</t>
  </si>
  <si>
    <t>lišta soklová PVC - výběr dle investora</t>
  </si>
  <si>
    <t>1762479498</t>
  </si>
  <si>
    <t>194,8*1,1</t>
  </si>
  <si>
    <t>822</t>
  </si>
  <si>
    <t>776111323</t>
  </si>
  <si>
    <t>Vysátí podkladu povlakových podlah schodišťových stupňů</t>
  </si>
  <si>
    <t>-1725719206</t>
  </si>
  <si>
    <t>"P17" (0,25+0,175)*1,0*17*2</t>
  </si>
  <si>
    <t>823</t>
  </si>
  <si>
    <t>-1395852580</t>
  </si>
  <si>
    <t>824</t>
  </si>
  <si>
    <t>776141222</t>
  </si>
  <si>
    <t>Stěrka podlahová nivelační pro vyrovnání podkladu povlakových podlah schodišťových stupňů pevnosti 35 MPa tl přes 3 do 5 mm</t>
  </si>
  <si>
    <t>-679900953</t>
  </si>
  <si>
    <t>825</t>
  </si>
  <si>
    <t>776321111</t>
  </si>
  <si>
    <t>Montáž podlahovin z PVC na stupnice šířky do 300 mm</t>
  </si>
  <si>
    <t>-1565498348</t>
  </si>
  <si>
    <t>826</t>
  </si>
  <si>
    <t>776321211</t>
  </si>
  <si>
    <t>Montáž podlahovin z PVC na podstupnice výšky do 200 mm</t>
  </si>
  <si>
    <t>414690616</t>
  </si>
  <si>
    <t>827</t>
  </si>
  <si>
    <t>196100345</t>
  </si>
  <si>
    <t>"P17" (0,25+0,18)*1,0*17*2*1,1</t>
  </si>
  <si>
    <t>828</t>
  </si>
  <si>
    <t>776421211</t>
  </si>
  <si>
    <t>Montáž schodišťových samolepících lišt</t>
  </si>
  <si>
    <t>-321879303</t>
  </si>
  <si>
    <t>829</t>
  </si>
  <si>
    <t>19416016</t>
  </si>
  <si>
    <t>lišta schodová samolepící eloxovaný hliník 24,5x19mm</t>
  </si>
  <si>
    <t>232466988</t>
  </si>
  <si>
    <t>34*1,1</t>
  </si>
  <si>
    <t>830</t>
  </si>
  <si>
    <t>776411121</t>
  </si>
  <si>
    <t>Montáž schodišťových soklíků výšky do 60 mm</t>
  </si>
  <si>
    <t>-487444328</t>
  </si>
  <si>
    <t>"P17" (0,25+0,2)*17*2*2</t>
  </si>
  <si>
    <t>831</t>
  </si>
  <si>
    <t>1552949022</t>
  </si>
  <si>
    <t>30,6*1,1</t>
  </si>
  <si>
    <t>832</t>
  </si>
  <si>
    <t>998776112</t>
  </si>
  <si>
    <t>Přesun hmot tonážní pro podlahy povlakové s omezením mechanizace v objektech v přes 6 do 12 m</t>
  </si>
  <si>
    <t>1941347237</t>
  </si>
  <si>
    <t>Dokončovací práce - obklady</t>
  </si>
  <si>
    <t>833</t>
  </si>
  <si>
    <t>781111011</t>
  </si>
  <si>
    <t>Ometení (oprášení) stěny při přípravě podkladu</t>
  </si>
  <si>
    <t>1104663795</t>
  </si>
  <si>
    <t>"mč.105" (0,6+3,6+0,6)*0,6</t>
  </si>
  <si>
    <t>"mč.107" (1,85+0,8+2,05)*2*2,0-1,4</t>
  </si>
  <si>
    <t>"mč.108" (1,85+0,95)*2*2,0-1,4</t>
  </si>
  <si>
    <t>"mč.115" (0,6+3,6+0,6)*0,6</t>
  </si>
  <si>
    <t>"mč.117" (1,85+0,8+2,05)*2*2,0-1,4</t>
  </si>
  <si>
    <t>"mč.118" (1,85+0,95)*2*2,0-1,4</t>
  </si>
  <si>
    <t>"mč.204" (0,6+3,0+0,6)*0,6</t>
  </si>
  <si>
    <t>"mč.206" (2,35+2,5+0,2)*2*2,0-1,4</t>
  </si>
  <si>
    <t>"mč.214" (0,6+3,0+0,6)*0,6</t>
  </si>
  <si>
    <t>"mč.216" (2,35+2,5+0,2)*2*2,0-1,4</t>
  </si>
  <si>
    <t>834</t>
  </si>
  <si>
    <t>781121011</t>
  </si>
  <si>
    <t>Nátěr penetrační na stěnu</t>
  </si>
  <si>
    <t>1077580723</t>
  </si>
  <si>
    <t>835</t>
  </si>
  <si>
    <t>781131112</t>
  </si>
  <si>
    <t>Izolace pod obklad nátěrem nebo stěrkou ve dvou vrstvách</t>
  </si>
  <si>
    <t>1362760571</t>
  </si>
  <si>
    <t>"předpoklad" 40,0</t>
  </si>
  <si>
    <t>836</t>
  </si>
  <si>
    <t>781131232</t>
  </si>
  <si>
    <t>Izolace pod obklad těsnícími pásy pro styčné nebo dilatační spáry</t>
  </si>
  <si>
    <t>2082615137</t>
  </si>
  <si>
    <t>837</t>
  </si>
  <si>
    <t>781474115</t>
  </si>
  <si>
    <t>Montáž obkladů keramických hladkých lepených cementovým flexibilním lepidlem přes 22 do 25 ks/m2</t>
  </si>
  <si>
    <t>-455707048</t>
  </si>
  <si>
    <t>838</t>
  </si>
  <si>
    <t>597610395</t>
  </si>
  <si>
    <t>obklad keramický - výběr dle investora</t>
  </si>
  <si>
    <t>-372483711</t>
  </si>
  <si>
    <t>102,8*1,1</t>
  </si>
  <si>
    <t>839</t>
  </si>
  <si>
    <t>781472291</t>
  </si>
  <si>
    <t>Příplatek k montáži obkladů keramických lepených cementovým flexibilním lepidlem za plochu do 10 m2</t>
  </si>
  <si>
    <t>2140482838</t>
  </si>
  <si>
    <t>840</t>
  </si>
  <si>
    <t>7814941.1</t>
  </si>
  <si>
    <t xml:space="preserve">Příplatek k montáži obkladů vnitřních keramických za rohové, ukončující, vanové a dilatační profily lepené flexibilním lepidlem </t>
  </si>
  <si>
    <t>701391672</t>
  </si>
  <si>
    <t>841</t>
  </si>
  <si>
    <t>781495115</t>
  </si>
  <si>
    <t>Spárování vnitřních obkladů silikonem</t>
  </si>
  <si>
    <t>856059122</t>
  </si>
  <si>
    <t>842</t>
  </si>
  <si>
    <t>998781112</t>
  </si>
  <si>
    <t>Přesun hmot tonážní pro obklady keramické s omezením mechanizace v objektech v přes 6 do 12 m</t>
  </si>
  <si>
    <t>749859054</t>
  </si>
  <si>
    <t>Dokončovací práce - nátěry</t>
  </si>
  <si>
    <t>843</t>
  </si>
  <si>
    <t>783306805</t>
  </si>
  <si>
    <t>Odstranění nátěru ze zámečnických konstrukcí opálením s obroušením</t>
  </si>
  <si>
    <t>-1110000813</t>
  </si>
  <si>
    <t>"Z10" 3,14*0,051*40*1,15</t>
  </si>
  <si>
    <t>844</t>
  </si>
  <si>
    <t>783301313</t>
  </si>
  <si>
    <t>Odmaštění zámečnických konstrukcí ředidlovým odmašťovačem</t>
  </si>
  <si>
    <t>1840518970</t>
  </si>
  <si>
    <t>"zárubně" 25,0</t>
  </si>
  <si>
    <t>"Z10" 7,366</t>
  </si>
  <si>
    <t>845</t>
  </si>
  <si>
    <t>783314201</t>
  </si>
  <si>
    <t>Základní antikorozní jednonásobný syntetický standardní nátěr zámečnických konstrukcí</t>
  </si>
  <si>
    <t>-1714277542</t>
  </si>
  <si>
    <t>846</t>
  </si>
  <si>
    <t>783315101</t>
  </si>
  <si>
    <t>Mezinátěr jednonásobný syntetický standardní zámečnických konstrukcí</t>
  </si>
  <si>
    <t>2093068224</t>
  </si>
  <si>
    <t>847</t>
  </si>
  <si>
    <t>783317101</t>
  </si>
  <si>
    <t>Krycí jednonásobný syntetický standardní nátěr zámečnických konstrukcí</t>
  </si>
  <si>
    <t>-732974602</t>
  </si>
  <si>
    <t>Dokončovací práce - malby a tapety</t>
  </si>
  <si>
    <t>848</t>
  </si>
  <si>
    <t>784121001</t>
  </si>
  <si>
    <t>Oškrabání malby v místnostech v do 3,80 m</t>
  </si>
  <si>
    <t>411652681</t>
  </si>
  <si>
    <t>"strop" 27,2+16,3+14,2+15,6+7,2+7,2+15,6+14,2+4,6*0,9*2+0,22</t>
  </si>
  <si>
    <t>"stěny - předpoklad" 39,0</t>
  </si>
  <si>
    <t>849</t>
  </si>
  <si>
    <t>784121011</t>
  </si>
  <si>
    <t>Rozmývání podkladu po oškrabání malby v místnostech v do 3,80 m</t>
  </si>
  <si>
    <t>-1420201649</t>
  </si>
  <si>
    <t>850</t>
  </si>
  <si>
    <t>784111001</t>
  </si>
  <si>
    <t>Oprášení (ometení ) podkladu v místnostech v do 3,80 m</t>
  </si>
  <si>
    <t>1311655806</t>
  </si>
  <si>
    <t>851</t>
  </si>
  <si>
    <t>784181102</t>
  </si>
  <si>
    <t>Základní akrylátová jednonásobná pigmentovaná penetrace podkladu v místnostech v do 3,80 m</t>
  </si>
  <si>
    <t>149747588</t>
  </si>
  <si>
    <t>"mč.001" (6,1+3,55)*2*2,15</t>
  </si>
  <si>
    <t>"mč.002" (5,5+3,55)*2*2,15</t>
  </si>
  <si>
    <t>"mč.003" (3,9+3,35)*2*2,15</t>
  </si>
  <si>
    <t>"mč.004" (5,9+2,95)*2*2,15+(2,3+1,55)*2*2,05</t>
  </si>
  <si>
    <t>"mč.005" (5,0+2,5)*2*2,15</t>
  </si>
  <si>
    <t>"mč.006" (2,9+1,45)*2*2,15</t>
  </si>
  <si>
    <t>"mč.007" (5,9+2,95)*2*2,15+(2,35+1,55)*2*2,05</t>
  </si>
  <si>
    <t>"mč.008" (3,9+3,35)*2*2,15</t>
  </si>
  <si>
    <t>"sch" (4,0+0,9)*2*2,45*2</t>
  </si>
  <si>
    <t>"strop" 125,78</t>
  </si>
  <si>
    <t>"mč.101" (3,2+1,15)*2*2,6</t>
  </si>
  <si>
    <t>"mč.102" (1,1+1,0+1,1)*2,6</t>
  </si>
  <si>
    <t>"mč.103" (2,2+1,5)*2*2,6</t>
  </si>
  <si>
    <t>"mč.104" (6,0+2,75+0,5)*2*2,6</t>
  </si>
  <si>
    <t>"mč.105" (5,9+3,6)*2*2,6</t>
  </si>
  <si>
    <t>"mč.106" (2,8+2,95)*2*2,6</t>
  </si>
  <si>
    <t>"mč.107" (1,85+0,8+2,05)*2*0,6</t>
  </si>
  <si>
    <t>"mč.108" (1,85+0,95)*2*0,6</t>
  </si>
  <si>
    <t>"mč.111" (3,2+1,15)*2*2,6</t>
  </si>
  <si>
    <t>"mč.112" (1,1+1,0+1,1)*2,6</t>
  </si>
  <si>
    <t>"mč.113" (2,2+1,5)*2*2,6</t>
  </si>
  <si>
    <t>"mč.114" (6,0+2,75+0,5)*2*2,6</t>
  </si>
  <si>
    <t>"mč.115" (5,9+3,6)*2*2,6</t>
  </si>
  <si>
    <t>"mč.116" (2,8+2,95)*2*2,6</t>
  </si>
  <si>
    <t>"mč.117" (1,85+0,8+2,05)*2*0,6</t>
  </si>
  <si>
    <t>"mč.118" (1,85+0,95)*2*0,6</t>
  </si>
  <si>
    <t>"sch" 3,8*2,95*2</t>
  </si>
  <si>
    <t>"strop" 57,3+57,3</t>
  </si>
  <si>
    <t>"mč.201" (2,35+1,2)*2*2,65</t>
  </si>
  <si>
    <t>"mč.202" (1,7+4,0)*2*2,65</t>
  </si>
  <si>
    <t>"mč.203+204" (5,9+6,9)*2*2,65</t>
  </si>
  <si>
    <t>"mč.205" (3,5+2,9)*2*2,65</t>
  </si>
  <si>
    <t>"mč.206" (2,35+2,5+0,2)*2*0,65</t>
  </si>
  <si>
    <t>"mč.211" (2,35+1,2)*2*2,65</t>
  </si>
  <si>
    <t>"mč.212" (1,7+4,0)*2*2,65</t>
  </si>
  <si>
    <t>"mč.213+214" (5,9+6,9)*2*2,65</t>
  </si>
  <si>
    <t>"mč.215" (3,5+2,9)*2*2,65</t>
  </si>
  <si>
    <t>"mč.216" (2,35+2,5+0,2)*2*0,65</t>
  </si>
  <si>
    <t>"sch" (3,4+1,0+3,4)*2,65*2</t>
  </si>
  <si>
    <t>"strop" 51,5+51,5+0,38</t>
  </si>
  <si>
    <t>852</t>
  </si>
  <si>
    <t>784221101</t>
  </si>
  <si>
    <t>Dvojnásobné bílé malby ze směsí za sucha dobře otěruvzdorných v místnostech do 3,80 m</t>
  </si>
  <si>
    <t>-647689410</t>
  </si>
  <si>
    <t>Pojištění</t>
  </si>
  <si>
    <t>Poznámka k položce:
Stavebně montážní pojištění, pojištění odpovědnosti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</si>
</sst>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194" t="s">
        <v>5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5" t="s">
        <v>14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R5" s="20"/>
      <c r="BE5" s="222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R6" s="20"/>
      <c r="BE6" s="223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3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3"/>
      <c r="BS8" s="17" t="s">
        <v>6</v>
      </c>
    </row>
    <row r="9" spans="1:74" ht="14.45" customHeight="1">
      <c r="B9" s="20"/>
      <c r="AR9" s="20"/>
      <c r="BE9" s="223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3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23"/>
      <c r="BS11" s="17" t="s">
        <v>6</v>
      </c>
    </row>
    <row r="12" spans="1:74" ht="6.95" customHeight="1">
      <c r="B12" s="20"/>
      <c r="AR12" s="20"/>
      <c r="BE12" s="223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3"/>
      <c r="BS13" s="17" t="s">
        <v>6</v>
      </c>
    </row>
    <row r="14" spans="1:74" ht="12.75">
      <c r="B14" s="20"/>
      <c r="E14" s="227" t="s">
        <v>29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7" t="s">
        <v>27</v>
      </c>
      <c r="AN14" s="29" t="s">
        <v>29</v>
      </c>
      <c r="AR14" s="20"/>
      <c r="BE14" s="223"/>
      <c r="BS14" s="17" t="s">
        <v>6</v>
      </c>
    </row>
    <row r="15" spans="1:74" ht="6.95" customHeight="1">
      <c r="B15" s="20"/>
      <c r="AR15" s="20"/>
      <c r="BE15" s="223"/>
      <c r="BS15" s="17" t="s">
        <v>3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23"/>
      <c r="BS16" s="17" t="s">
        <v>3</v>
      </c>
    </row>
    <row r="17" spans="2:7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23"/>
      <c r="BS17" s="17" t="s">
        <v>32</v>
      </c>
    </row>
    <row r="18" spans="2:71" ht="6.95" customHeight="1">
      <c r="B18" s="20"/>
      <c r="AR18" s="20"/>
      <c r="BE18" s="223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23"/>
      <c r="BS19" s="17" t="s">
        <v>6</v>
      </c>
    </row>
    <row r="20" spans="2:7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23"/>
      <c r="BS20" s="17" t="s">
        <v>32</v>
      </c>
    </row>
    <row r="21" spans="2:71" ht="6.95" customHeight="1">
      <c r="B21" s="20"/>
      <c r="AR21" s="20"/>
      <c r="BE21" s="223"/>
    </row>
    <row r="22" spans="2:71" ht="12" customHeight="1">
      <c r="B22" s="20"/>
      <c r="D22" s="27" t="s">
        <v>35</v>
      </c>
      <c r="AR22" s="20"/>
      <c r="BE22" s="223"/>
    </row>
    <row r="23" spans="2:71" ht="35.25" customHeight="1">
      <c r="B23" s="20"/>
      <c r="E23" s="229" t="s">
        <v>36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20"/>
      <c r="BE23" s="223"/>
    </row>
    <row r="24" spans="2:71" ht="6.95" customHeight="1">
      <c r="B24" s="20"/>
      <c r="AR24" s="20"/>
      <c r="BE24" s="223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3"/>
    </row>
    <row r="26" spans="2:71" s="1" customFormat="1" ht="25.9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0">
        <f>ROUND(AG94,2)</f>
        <v>0</v>
      </c>
      <c r="AL26" s="231"/>
      <c r="AM26" s="231"/>
      <c r="AN26" s="231"/>
      <c r="AO26" s="231"/>
      <c r="AR26" s="32"/>
      <c r="BE26" s="223"/>
    </row>
    <row r="27" spans="2:71" s="1" customFormat="1" ht="6.95" customHeight="1">
      <c r="B27" s="32"/>
      <c r="AR27" s="32"/>
      <c r="BE27" s="223"/>
    </row>
    <row r="28" spans="2:71" s="1" customFormat="1" ht="12.75">
      <c r="B28" s="32"/>
      <c r="L28" s="232" t="s">
        <v>38</v>
      </c>
      <c r="M28" s="232"/>
      <c r="N28" s="232"/>
      <c r="O28" s="232"/>
      <c r="P28" s="232"/>
      <c r="W28" s="232" t="s">
        <v>39</v>
      </c>
      <c r="X28" s="232"/>
      <c r="Y28" s="232"/>
      <c r="Z28" s="232"/>
      <c r="AA28" s="232"/>
      <c r="AB28" s="232"/>
      <c r="AC28" s="232"/>
      <c r="AD28" s="232"/>
      <c r="AE28" s="232"/>
      <c r="AK28" s="232" t="s">
        <v>40</v>
      </c>
      <c r="AL28" s="232"/>
      <c r="AM28" s="232"/>
      <c r="AN28" s="232"/>
      <c r="AO28" s="232"/>
      <c r="AR28" s="32"/>
      <c r="BE28" s="223"/>
    </row>
    <row r="29" spans="2:71" s="2" customFormat="1" ht="14.45" customHeight="1">
      <c r="B29" s="36"/>
      <c r="D29" s="27" t="s">
        <v>41</v>
      </c>
      <c r="F29" s="27" t="s">
        <v>42</v>
      </c>
      <c r="L29" s="217">
        <v>0.21</v>
      </c>
      <c r="M29" s="216"/>
      <c r="N29" s="216"/>
      <c r="O29" s="216"/>
      <c r="P29" s="216"/>
      <c r="W29" s="215">
        <f>ROUND(AZ94, 2)</f>
        <v>0</v>
      </c>
      <c r="X29" s="216"/>
      <c r="Y29" s="216"/>
      <c r="Z29" s="216"/>
      <c r="AA29" s="216"/>
      <c r="AB29" s="216"/>
      <c r="AC29" s="216"/>
      <c r="AD29" s="216"/>
      <c r="AE29" s="216"/>
      <c r="AK29" s="215">
        <f>ROUND(AV94, 2)</f>
        <v>0</v>
      </c>
      <c r="AL29" s="216"/>
      <c r="AM29" s="216"/>
      <c r="AN29" s="216"/>
      <c r="AO29" s="216"/>
      <c r="AR29" s="36"/>
      <c r="BE29" s="224"/>
    </row>
    <row r="30" spans="2:71" s="2" customFormat="1" ht="14.45" customHeight="1">
      <c r="B30" s="36"/>
      <c r="F30" s="27" t="s">
        <v>43</v>
      </c>
      <c r="L30" s="217">
        <v>0.12</v>
      </c>
      <c r="M30" s="216"/>
      <c r="N30" s="216"/>
      <c r="O30" s="216"/>
      <c r="P30" s="216"/>
      <c r="W30" s="215">
        <f>ROUND(BA94, 2)</f>
        <v>0</v>
      </c>
      <c r="X30" s="216"/>
      <c r="Y30" s="216"/>
      <c r="Z30" s="216"/>
      <c r="AA30" s="216"/>
      <c r="AB30" s="216"/>
      <c r="AC30" s="216"/>
      <c r="AD30" s="216"/>
      <c r="AE30" s="216"/>
      <c r="AK30" s="215">
        <f>ROUND(AW94, 2)</f>
        <v>0</v>
      </c>
      <c r="AL30" s="216"/>
      <c r="AM30" s="216"/>
      <c r="AN30" s="216"/>
      <c r="AO30" s="216"/>
      <c r="AR30" s="36"/>
      <c r="BE30" s="224"/>
    </row>
    <row r="31" spans="2:71" s="2" customFormat="1" ht="14.45" hidden="1" customHeight="1">
      <c r="B31" s="36"/>
      <c r="F31" s="27" t="s">
        <v>44</v>
      </c>
      <c r="L31" s="217">
        <v>0.21</v>
      </c>
      <c r="M31" s="216"/>
      <c r="N31" s="216"/>
      <c r="O31" s="216"/>
      <c r="P31" s="216"/>
      <c r="W31" s="215">
        <f>ROUND(BB94, 2)</f>
        <v>0</v>
      </c>
      <c r="X31" s="216"/>
      <c r="Y31" s="216"/>
      <c r="Z31" s="216"/>
      <c r="AA31" s="216"/>
      <c r="AB31" s="216"/>
      <c r="AC31" s="216"/>
      <c r="AD31" s="216"/>
      <c r="AE31" s="216"/>
      <c r="AK31" s="215">
        <v>0</v>
      </c>
      <c r="AL31" s="216"/>
      <c r="AM31" s="216"/>
      <c r="AN31" s="216"/>
      <c r="AO31" s="216"/>
      <c r="AR31" s="36"/>
      <c r="BE31" s="224"/>
    </row>
    <row r="32" spans="2:71" s="2" customFormat="1" ht="14.45" hidden="1" customHeight="1">
      <c r="B32" s="36"/>
      <c r="F32" s="27" t="s">
        <v>45</v>
      </c>
      <c r="L32" s="217">
        <v>0.12</v>
      </c>
      <c r="M32" s="216"/>
      <c r="N32" s="216"/>
      <c r="O32" s="216"/>
      <c r="P32" s="216"/>
      <c r="W32" s="215">
        <f>ROUND(BC94, 2)</f>
        <v>0</v>
      </c>
      <c r="X32" s="216"/>
      <c r="Y32" s="216"/>
      <c r="Z32" s="216"/>
      <c r="AA32" s="216"/>
      <c r="AB32" s="216"/>
      <c r="AC32" s="216"/>
      <c r="AD32" s="216"/>
      <c r="AE32" s="216"/>
      <c r="AK32" s="215">
        <v>0</v>
      </c>
      <c r="AL32" s="216"/>
      <c r="AM32" s="216"/>
      <c r="AN32" s="216"/>
      <c r="AO32" s="216"/>
      <c r="AR32" s="36"/>
      <c r="BE32" s="224"/>
    </row>
    <row r="33" spans="2:57" s="2" customFormat="1" ht="14.45" hidden="1" customHeight="1">
      <c r="B33" s="36"/>
      <c r="F33" s="27" t="s">
        <v>46</v>
      </c>
      <c r="L33" s="217">
        <v>0</v>
      </c>
      <c r="M33" s="216"/>
      <c r="N33" s="216"/>
      <c r="O33" s="216"/>
      <c r="P33" s="216"/>
      <c r="W33" s="215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K33" s="215">
        <v>0</v>
      </c>
      <c r="AL33" s="216"/>
      <c r="AM33" s="216"/>
      <c r="AN33" s="216"/>
      <c r="AO33" s="216"/>
      <c r="AR33" s="36"/>
      <c r="BE33" s="224"/>
    </row>
    <row r="34" spans="2:57" s="1" customFormat="1" ht="6.95" customHeight="1">
      <c r="B34" s="32"/>
      <c r="AR34" s="32"/>
      <c r="BE34" s="223"/>
    </row>
    <row r="35" spans="2:57" s="1" customFormat="1" ht="25.9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18" t="s">
        <v>49</v>
      </c>
      <c r="Y35" s="219"/>
      <c r="Z35" s="219"/>
      <c r="AA35" s="219"/>
      <c r="AB35" s="219"/>
      <c r="AC35" s="39"/>
      <c r="AD35" s="39"/>
      <c r="AE35" s="39"/>
      <c r="AF35" s="39"/>
      <c r="AG35" s="39"/>
      <c r="AH35" s="39"/>
      <c r="AI35" s="39"/>
      <c r="AJ35" s="39"/>
      <c r="AK35" s="220">
        <f>SUM(AK26:AK33)</f>
        <v>0</v>
      </c>
      <c r="AL35" s="219"/>
      <c r="AM35" s="219"/>
      <c r="AN35" s="219"/>
      <c r="AO35" s="221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51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52</v>
      </c>
      <c r="AI60" s="34"/>
      <c r="AJ60" s="34"/>
      <c r="AK60" s="34"/>
      <c r="AL60" s="34"/>
      <c r="AM60" s="43" t="s">
        <v>53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55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52</v>
      </c>
      <c r="AI75" s="34"/>
      <c r="AJ75" s="34"/>
      <c r="AK75" s="34"/>
      <c r="AL75" s="34"/>
      <c r="AM75" s="43" t="s">
        <v>53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56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25-025</v>
      </c>
      <c r="AR84" s="48"/>
    </row>
    <row r="85" spans="1:91" s="4" customFormat="1" ht="36.950000000000003" customHeight="1">
      <c r="B85" s="49"/>
      <c r="C85" s="50" t="s">
        <v>16</v>
      </c>
      <c r="L85" s="206" t="str">
        <f>K6</f>
        <v>Přelouč, Sportovní č.p.1337, č.p. 1338 - Dvojdům, přestavba na 4 BJ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Přelouč</v>
      </c>
      <c r="AI87" s="27" t="s">
        <v>22</v>
      </c>
      <c r="AM87" s="208" t="str">
        <f>IF(AN8= "","",AN8)</f>
        <v>6. 6. 2025</v>
      </c>
      <c r="AN87" s="208"/>
      <c r="AR87" s="32"/>
    </row>
    <row r="88" spans="1:91" s="1" customFormat="1" ht="6.95" customHeight="1">
      <c r="B88" s="32"/>
      <c r="AR88" s="32"/>
    </row>
    <row r="89" spans="1:91" s="1" customFormat="1" ht="25.7" customHeight="1">
      <c r="B89" s="32"/>
      <c r="C89" s="27" t="s">
        <v>24</v>
      </c>
      <c r="L89" s="3" t="str">
        <f>IF(E11= "","",E11)</f>
        <v>Město Přelouč</v>
      </c>
      <c r="AI89" s="27" t="s">
        <v>30</v>
      </c>
      <c r="AM89" s="209" t="str">
        <f>IF(E17="","",E17)</f>
        <v>Ing. Vítězslav Vomočil, Pardubice</v>
      </c>
      <c r="AN89" s="210"/>
      <c r="AO89" s="210"/>
      <c r="AP89" s="210"/>
      <c r="AR89" s="32"/>
      <c r="AS89" s="211" t="s">
        <v>57</v>
      </c>
      <c r="AT89" s="212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09" t="str">
        <f>IF(E20="","",E20)</f>
        <v>A.Vojtěch - rozpočty staveb</v>
      </c>
      <c r="AN90" s="210"/>
      <c r="AO90" s="210"/>
      <c r="AP90" s="210"/>
      <c r="AR90" s="32"/>
      <c r="AS90" s="213"/>
      <c r="AT90" s="214"/>
      <c r="BD90" s="56"/>
    </row>
    <row r="91" spans="1:91" s="1" customFormat="1" ht="10.9" customHeight="1">
      <c r="B91" s="32"/>
      <c r="AR91" s="32"/>
      <c r="AS91" s="213"/>
      <c r="AT91" s="214"/>
      <c r="BD91" s="56"/>
    </row>
    <row r="92" spans="1:91" s="1" customFormat="1" ht="29.25" customHeight="1">
      <c r="B92" s="32"/>
      <c r="C92" s="201" t="s">
        <v>58</v>
      </c>
      <c r="D92" s="202"/>
      <c r="E92" s="202"/>
      <c r="F92" s="202"/>
      <c r="G92" s="202"/>
      <c r="H92" s="57"/>
      <c r="I92" s="203" t="s">
        <v>59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4" t="s">
        <v>60</v>
      </c>
      <c r="AH92" s="202"/>
      <c r="AI92" s="202"/>
      <c r="AJ92" s="202"/>
      <c r="AK92" s="202"/>
      <c r="AL92" s="202"/>
      <c r="AM92" s="202"/>
      <c r="AN92" s="203" t="s">
        <v>61</v>
      </c>
      <c r="AO92" s="202"/>
      <c r="AP92" s="205"/>
      <c r="AQ92" s="58" t="s">
        <v>62</v>
      </c>
      <c r="AR92" s="32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99">
        <f>ROUND(SUM(AG95:AG96),2)</f>
        <v>0</v>
      </c>
      <c r="AH94" s="199"/>
      <c r="AI94" s="199"/>
      <c r="AJ94" s="199"/>
      <c r="AK94" s="199"/>
      <c r="AL94" s="199"/>
      <c r="AM94" s="199"/>
      <c r="AN94" s="200">
        <f>SUM(AG94,AT94)</f>
        <v>0</v>
      </c>
      <c r="AO94" s="200"/>
      <c r="AP94" s="200"/>
      <c r="AQ94" s="67" t="s">
        <v>1</v>
      </c>
      <c r="AR94" s="63"/>
      <c r="AS94" s="68">
        <f>ROUND(SUM(AS95:AS96),2)</f>
        <v>0</v>
      </c>
      <c r="AT94" s="69">
        <f>ROUND(SUM(AV94:AW94),2)</f>
        <v>0</v>
      </c>
      <c r="AU94" s="70">
        <f>ROUND(SUM(AU95:AU96),5)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ROUND(SUM(BA95:BA96),2)</f>
        <v>0</v>
      </c>
      <c r="BB94" s="69">
        <f>ROUND(SUM(BB95:BB96),2)</f>
        <v>0</v>
      </c>
      <c r="BC94" s="69">
        <f>ROUND(SUM(BC95:BC96),2)</f>
        <v>0</v>
      </c>
      <c r="BD94" s="71">
        <f>ROUND(SUM(BD95:BD96),2)</f>
        <v>0</v>
      </c>
      <c r="BS94" s="72" t="s">
        <v>76</v>
      </c>
      <c r="BT94" s="72" t="s">
        <v>77</v>
      </c>
      <c r="BU94" s="73" t="s">
        <v>78</v>
      </c>
      <c r="BV94" s="72" t="s">
        <v>79</v>
      </c>
      <c r="BW94" s="72" t="s">
        <v>4</v>
      </c>
      <c r="BX94" s="72" t="s">
        <v>80</v>
      </c>
      <c r="CL94" s="72" t="s">
        <v>1</v>
      </c>
    </row>
    <row r="95" spans="1:91" s="6" customFormat="1" ht="16.5" customHeight="1">
      <c r="A95" s="74" t="s">
        <v>81</v>
      </c>
      <c r="B95" s="75"/>
      <c r="C95" s="76"/>
      <c r="D95" s="198" t="s">
        <v>82</v>
      </c>
      <c r="E95" s="198"/>
      <c r="F95" s="198"/>
      <c r="G95" s="198"/>
      <c r="H95" s="198"/>
      <c r="I95" s="77"/>
      <c r="J95" s="198" t="s">
        <v>83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6">
        <f>'00 - Vedlejší a ostatní n...'!J30</f>
        <v>0</v>
      </c>
      <c r="AH95" s="197"/>
      <c r="AI95" s="197"/>
      <c r="AJ95" s="197"/>
      <c r="AK95" s="197"/>
      <c r="AL95" s="197"/>
      <c r="AM95" s="197"/>
      <c r="AN95" s="196">
        <f>SUM(AG95,AT95)</f>
        <v>0</v>
      </c>
      <c r="AO95" s="197"/>
      <c r="AP95" s="197"/>
      <c r="AQ95" s="78" t="s">
        <v>84</v>
      </c>
      <c r="AR95" s="75"/>
      <c r="AS95" s="79">
        <v>0</v>
      </c>
      <c r="AT95" s="80">
        <f>ROUND(SUM(AV95:AW95),2)</f>
        <v>0</v>
      </c>
      <c r="AU95" s="81">
        <f>'00 - Vedlejší a ostatní n...'!P121</f>
        <v>0</v>
      </c>
      <c r="AV95" s="80">
        <f>'00 - Vedlejší a ostatní n...'!J33</f>
        <v>0</v>
      </c>
      <c r="AW95" s="80">
        <f>'00 - Vedlejší a ostatní n...'!J34</f>
        <v>0</v>
      </c>
      <c r="AX95" s="80">
        <f>'00 - Vedlejší a ostatní n...'!J35</f>
        <v>0</v>
      </c>
      <c r="AY95" s="80">
        <f>'00 - Vedlejší a ostatní n...'!J36</f>
        <v>0</v>
      </c>
      <c r="AZ95" s="80">
        <f>'00 - Vedlejší a ostatní n...'!F33</f>
        <v>0</v>
      </c>
      <c r="BA95" s="80">
        <f>'00 - Vedlejší a ostatní n...'!F34</f>
        <v>0</v>
      </c>
      <c r="BB95" s="80">
        <f>'00 - Vedlejší a ostatní n...'!F35</f>
        <v>0</v>
      </c>
      <c r="BC95" s="80">
        <f>'00 - Vedlejší a ostatní n...'!F36</f>
        <v>0</v>
      </c>
      <c r="BD95" s="82">
        <f>'00 - Vedlejší a ostatní n...'!F37</f>
        <v>0</v>
      </c>
      <c r="BT95" s="83" t="s">
        <v>85</v>
      </c>
      <c r="BV95" s="83" t="s">
        <v>79</v>
      </c>
      <c r="BW95" s="83" t="s">
        <v>86</v>
      </c>
      <c r="BX95" s="83" t="s">
        <v>4</v>
      </c>
      <c r="CL95" s="83" t="s">
        <v>1</v>
      </c>
      <c r="CM95" s="83" t="s">
        <v>85</v>
      </c>
    </row>
    <row r="96" spans="1:91" s="6" customFormat="1" ht="16.5" customHeight="1">
      <c r="A96" s="74" t="s">
        <v>81</v>
      </c>
      <c r="B96" s="75"/>
      <c r="C96" s="76"/>
      <c r="D96" s="198" t="s">
        <v>87</v>
      </c>
      <c r="E96" s="198"/>
      <c r="F96" s="198"/>
      <c r="G96" s="198"/>
      <c r="H96" s="198"/>
      <c r="I96" s="77"/>
      <c r="J96" s="198" t="s">
        <v>88</v>
      </c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6">
        <f>'01 - Přestavba na 4 BJ'!J30</f>
        <v>0</v>
      </c>
      <c r="AH96" s="197"/>
      <c r="AI96" s="197"/>
      <c r="AJ96" s="197"/>
      <c r="AK96" s="197"/>
      <c r="AL96" s="197"/>
      <c r="AM96" s="197"/>
      <c r="AN96" s="196">
        <f>SUM(AG96,AT96)</f>
        <v>0</v>
      </c>
      <c r="AO96" s="197"/>
      <c r="AP96" s="197"/>
      <c r="AQ96" s="78" t="s">
        <v>89</v>
      </c>
      <c r="AR96" s="75"/>
      <c r="AS96" s="84">
        <v>0</v>
      </c>
      <c r="AT96" s="85">
        <f>ROUND(SUM(AV96:AW96),2)</f>
        <v>0</v>
      </c>
      <c r="AU96" s="86">
        <f>'01 - Přestavba na 4 BJ'!P168</f>
        <v>0</v>
      </c>
      <c r="AV96" s="85">
        <f>'01 - Přestavba na 4 BJ'!J33</f>
        <v>0</v>
      </c>
      <c r="AW96" s="85">
        <f>'01 - Přestavba na 4 BJ'!J34</f>
        <v>0</v>
      </c>
      <c r="AX96" s="85">
        <f>'01 - Přestavba na 4 BJ'!J35</f>
        <v>0</v>
      </c>
      <c r="AY96" s="85">
        <f>'01 - Přestavba na 4 BJ'!J36</f>
        <v>0</v>
      </c>
      <c r="AZ96" s="85">
        <f>'01 - Přestavba na 4 BJ'!F33</f>
        <v>0</v>
      </c>
      <c r="BA96" s="85">
        <f>'01 - Přestavba na 4 BJ'!F34</f>
        <v>0</v>
      </c>
      <c r="BB96" s="85">
        <f>'01 - Přestavba na 4 BJ'!F35</f>
        <v>0</v>
      </c>
      <c r="BC96" s="85">
        <f>'01 - Přestavba na 4 BJ'!F36</f>
        <v>0</v>
      </c>
      <c r="BD96" s="87">
        <f>'01 - Přestavba na 4 BJ'!F37</f>
        <v>0</v>
      </c>
      <c r="BT96" s="83" t="s">
        <v>85</v>
      </c>
      <c r="BV96" s="83" t="s">
        <v>79</v>
      </c>
      <c r="BW96" s="83" t="s">
        <v>90</v>
      </c>
      <c r="BX96" s="83" t="s">
        <v>4</v>
      </c>
      <c r="CL96" s="83" t="s">
        <v>1</v>
      </c>
      <c r="CM96" s="83" t="s">
        <v>85</v>
      </c>
    </row>
    <row r="97" spans="2:44" s="1" customFormat="1" ht="30" customHeight="1">
      <c r="B97" s="32"/>
      <c r="AR97" s="32"/>
    </row>
    <row r="98" spans="2:44" s="1" customFormat="1" ht="6.95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2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00 - Vedlejší a ostatní n...'!C2" display="/" xr:uid="{00000000-0004-0000-0000-000000000000}"/>
    <hyperlink ref="A96" location="'01 - Přestavba na 4 BJ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1"/>
  <sheetViews>
    <sheetView showGridLines="0" tabSelected="1" topLeftCell="A119" workbookViewId="0">
      <selection activeCell="K139" sqref="K13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4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86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91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4" t="str">
        <f>'Rekapitulace stavby'!K6</f>
        <v>Přelouč, Sportovní č.p.1337, č.p. 1338 - Dvojdům, přestavba na 4 BJ</v>
      </c>
      <c r="F7" s="235"/>
      <c r="G7" s="235"/>
      <c r="H7" s="235"/>
      <c r="L7" s="20"/>
    </row>
    <row r="8" spans="2:46" s="1" customFormat="1" ht="12" customHeight="1">
      <c r="B8" s="32"/>
      <c r="D8" s="27" t="s">
        <v>92</v>
      </c>
      <c r="L8" s="32"/>
    </row>
    <row r="9" spans="2:46" s="1" customFormat="1" ht="16.5" customHeight="1">
      <c r="B9" s="32"/>
      <c r="E9" s="206" t="s">
        <v>93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6. 6. 2025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25"/>
      <c r="G18" s="225"/>
      <c r="H18" s="225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9"/>
      <c r="E27" s="229" t="s">
        <v>1</v>
      </c>
      <c r="F27" s="229"/>
      <c r="G27" s="229"/>
      <c r="H27" s="229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1">
        <f>ROUND((SUM(BE121:BE140)),  2)</f>
        <v>0</v>
      </c>
      <c r="I33" s="92">
        <v>0.21</v>
      </c>
      <c r="J33" s="91">
        <f>ROUND(((SUM(BE121:BE140))*I33),  2)</f>
        <v>0</v>
      </c>
      <c r="L33" s="32"/>
    </row>
    <row r="34" spans="2:12" s="1" customFormat="1" ht="14.45" customHeight="1">
      <c r="B34" s="32"/>
      <c r="E34" s="27" t="s">
        <v>43</v>
      </c>
      <c r="F34" s="91">
        <f>ROUND((SUM(BF121:BF140)),  2)</f>
        <v>0</v>
      </c>
      <c r="I34" s="92">
        <v>0.12</v>
      </c>
      <c r="J34" s="91">
        <f>ROUND(((SUM(BF121:BF140))*I34),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91">
        <f>ROUND((SUM(BG121:BG140)),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1">
        <f>ROUND((SUM(BH121:BH140)),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1">
        <f>ROUND((SUM(BI121:BI140)),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4" t="str">
        <f>E7</f>
        <v>Přelouč, Sportovní č.p.1337, č.p. 1338 - Dvojdům, přestavba na 4 BJ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92</v>
      </c>
      <c r="L86" s="32"/>
    </row>
    <row r="87" spans="2:47" s="1" customFormat="1" ht="16.5" customHeight="1">
      <c r="B87" s="32"/>
      <c r="E87" s="206" t="str">
        <f>E9</f>
        <v>00 - Vedlejší a ostatní náklady</v>
      </c>
      <c r="F87" s="233"/>
      <c r="G87" s="233"/>
      <c r="H87" s="23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Přelouč</v>
      </c>
      <c r="I89" s="27" t="s">
        <v>22</v>
      </c>
      <c r="J89" s="52" t="str">
        <f>IF(J12="","",J12)</f>
        <v>6. 6. 2025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>Ing. Vítězslav Vomočil, Pardubice</v>
      </c>
      <c r="L91" s="32"/>
    </row>
    <row r="92" spans="2:47" s="1" customFormat="1" ht="25.7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A.Vojtěch - rozpočty staveb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95</v>
      </c>
      <c r="D94" s="93"/>
      <c r="E94" s="93"/>
      <c r="F94" s="93"/>
      <c r="G94" s="93"/>
      <c r="H94" s="93"/>
      <c r="I94" s="93"/>
      <c r="J94" s="102" t="s">
        <v>96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97</v>
      </c>
      <c r="J96" s="66">
        <f>J121</f>
        <v>0</v>
      </c>
      <c r="L96" s="32"/>
      <c r="AU96" s="17" t="s">
        <v>98</v>
      </c>
    </row>
    <row r="97" spans="2:12" s="8" customFormat="1" ht="24.95" customHeight="1">
      <c r="B97" s="104"/>
      <c r="D97" s="105" t="s">
        <v>99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2:12" s="9" customFormat="1" ht="19.899999999999999" customHeight="1">
      <c r="B98" s="108"/>
      <c r="D98" s="109" t="s">
        <v>100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2:12" s="9" customFormat="1" ht="19.899999999999999" customHeight="1">
      <c r="B99" s="108"/>
      <c r="D99" s="109" t="s">
        <v>101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2:12" s="9" customFormat="1" ht="19.899999999999999" customHeight="1">
      <c r="B100" s="108"/>
      <c r="D100" s="109" t="s">
        <v>102</v>
      </c>
      <c r="E100" s="110"/>
      <c r="F100" s="110"/>
      <c r="G100" s="110"/>
      <c r="H100" s="110"/>
      <c r="I100" s="110"/>
      <c r="J100" s="111">
        <f>J135</f>
        <v>0</v>
      </c>
      <c r="L100" s="108"/>
    </row>
    <row r="101" spans="2:12" s="9" customFormat="1" ht="19.899999999999999" customHeight="1">
      <c r="B101" s="108"/>
      <c r="D101" s="109" t="s">
        <v>103</v>
      </c>
      <c r="E101" s="110"/>
      <c r="F101" s="110"/>
      <c r="G101" s="110"/>
      <c r="H101" s="110"/>
      <c r="I101" s="110"/>
      <c r="J101" s="111">
        <f>J138</f>
        <v>0</v>
      </c>
      <c r="L101" s="108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104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26.25" customHeight="1">
      <c r="B111" s="32"/>
      <c r="E111" s="234" t="str">
        <f>E7</f>
        <v>Přelouč, Sportovní č.p.1337, č.p. 1338 - Dvojdům, přestavba na 4 BJ</v>
      </c>
      <c r="F111" s="235"/>
      <c r="G111" s="235"/>
      <c r="H111" s="235"/>
      <c r="L111" s="32"/>
    </row>
    <row r="112" spans="2:12" s="1" customFormat="1" ht="12" customHeight="1">
      <c r="B112" s="32"/>
      <c r="C112" s="27" t="s">
        <v>92</v>
      </c>
      <c r="L112" s="32"/>
    </row>
    <row r="113" spans="2:65" s="1" customFormat="1" ht="16.5" customHeight="1">
      <c r="B113" s="32"/>
      <c r="E113" s="206" t="str">
        <f>E9</f>
        <v>00 - Vedlejší a ostatní náklady</v>
      </c>
      <c r="F113" s="233"/>
      <c r="G113" s="233"/>
      <c r="H113" s="233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Přelouč</v>
      </c>
      <c r="I115" s="27" t="s">
        <v>22</v>
      </c>
      <c r="J115" s="52" t="str">
        <f>IF(J12="","",J12)</f>
        <v>6. 6. 2025</v>
      </c>
      <c r="L115" s="32"/>
    </row>
    <row r="116" spans="2:65" s="1" customFormat="1" ht="6.95" customHeight="1">
      <c r="B116" s="32"/>
      <c r="L116" s="32"/>
    </row>
    <row r="117" spans="2:65" s="1" customFormat="1" ht="25.7" customHeight="1">
      <c r="B117" s="32"/>
      <c r="C117" s="27" t="s">
        <v>24</v>
      </c>
      <c r="F117" s="25" t="str">
        <f>E15</f>
        <v>Město Přelouč</v>
      </c>
      <c r="I117" s="27" t="s">
        <v>30</v>
      </c>
      <c r="J117" s="30" t="str">
        <f>E21</f>
        <v>Ing. Vítězslav Vomočil, Pardubice</v>
      </c>
      <c r="L117" s="32"/>
    </row>
    <row r="118" spans="2:65" s="1" customFormat="1" ht="25.7" customHeight="1">
      <c r="B118" s="32"/>
      <c r="C118" s="27" t="s">
        <v>28</v>
      </c>
      <c r="F118" s="25" t="str">
        <f>IF(E18="","",E18)</f>
        <v>Vyplň údaj</v>
      </c>
      <c r="I118" s="27" t="s">
        <v>33</v>
      </c>
      <c r="J118" s="30" t="str">
        <f>E24</f>
        <v>A.Vojtěch - rozpočty staveb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2"/>
      <c r="C120" s="113" t="s">
        <v>105</v>
      </c>
      <c r="D120" s="114" t="s">
        <v>62</v>
      </c>
      <c r="E120" s="114" t="s">
        <v>58</v>
      </c>
      <c r="F120" s="114" t="s">
        <v>59</v>
      </c>
      <c r="G120" s="114" t="s">
        <v>106</v>
      </c>
      <c r="H120" s="114" t="s">
        <v>107</v>
      </c>
      <c r="I120" s="114" t="s">
        <v>108</v>
      </c>
      <c r="J120" s="114" t="s">
        <v>96</v>
      </c>
      <c r="K120" s="115" t="s">
        <v>109</v>
      </c>
      <c r="L120" s="112"/>
      <c r="M120" s="59" t="s">
        <v>1</v>
      </c>
      <c r="N120" s="60" t="s">
        <v>41</v>
      </c>
      <c r="O120" s="60" t="s">
        <v>110</v>
      </c>
      <c r="P120" s="60" t="s">
        <v>111</v>
      </c>
      <c r="Q120" s="60" t="s">
        <v>112</v>
      </c>
      <c r="R120" s="60" t="s">
        <v>113</v>
      </c>
      <c r="S120" s="60" t="s">
        <v>114</v>
      </c>
      <c r="T120" s="61" t="s">
        <v>115</v>
      </c>
    </row>
    <row r="121" spans="2:65" s="1" customFormat="1" ht="22.9" customHeight="1">
      <c r="B121" s="32"/>
      <c r="C121" s="64" t="s">
        <v>116</v>
      </c>
      <c r="J121" s="116">
        <f>BK121</f>
        <v>0</v>
      </c>
      <c r="L121" s="32"/>
      <c r="M121" s="62"/>
      <c r="N121" s="53"/>
      <c r="O121" s="53"/>
      <c r="P121" s="117">
        <f>P122</f>
        <v>0</v>
      </c>
      <c r="Q121" s="53"/>
      <c r="R121" s="117">
        <f>R122</f>
        <v>0</v>
      </c>
      <c r="S121" s="53"/>
      <c r="T121" s="118">
        <f>T122</f>
        <v>0</v>
      </c>
      <c r="AT121" s="17" t="s">
        <v>76</v>
      </c>
      <c r="AU121" s="17" t="s">
        <v>98</v>
      </c>
      <c r="BK121" s="119">
        <f>BK122</f>
        <v>0</v>
      </c>
    </row>
    <row r="122" spans="2:65" s="11" customFormat="1" ht="25.9" customHeight="1">
      <c r="B122" s="120"/>
      <c r="D122" s="121" t="s">
        <v>76</v>
      </c>
      <c r="E122" s="122" t="s">
        <v>117</v>
      </c>
      <c r="F122" s="122" t="s">
        <v>118</v>
      </c>
      <c r="I122" s="123"/>
      <c r="J122" s="124">
        <f>BK122</f>
        <v>0</v>
      </c>
      <c r="L122" s="120"/>
      <c r="M122" s="125"/>
      <c r="P122" s="126">
        <f>P123+P127+P135+P138</f>
        <v>0</v>
      </c>
      <c r="R122" s="126">
        <f>R123+R127+R135+R138</f>
        <v>0</v>
      </c>
      <c r="T122" s="127">
        <f>T123+T127+T135+T138</f>
        <v>0</v>
      </c>
      <c r="AR122" s="121" t="s">
        <v>119</v>
      </c>
      <c r="AT122" s="128" t="s">
        <v>76</v>
      </c>
      <c r="AU122" s="128" t="s">
        <v>77</v>
      </c>
      <c r="AY122" s="121" t="s">
        <v>120</v>
      </c>
      <c r="BK122" s="129">
        <f>BK123+BK127+BK135+BK138</f>
        <v>0</v>
      </c>
    </row>
    <row r="123" spans="2:65" s="11" customFormat="1" ht="22.9" customHeight="1">
      <c r="B123" s="120"/>
      <c r="D123" s="121" t="s">
        <v>76</v>
      </c>
      <c r="E123" s="130" t="s">
        <v>121</v>
      </c>
      <c r="F123" s="130" t="s">
        <v>122</v>
      </c>
      <c r="I123" s="123"/>
      <c r="J123" s="131">
        <f>BK123</f>
        <v>0</v>
      </c>
      <c r="L123" s="120"/>
      <c r="M123" s="125"/>
      <c r="P123" s="126">
        <f>SUM(P124:P126)</f>
        <v>0</v>
      </c>
      <c r="R123" s="126">
        <f>SUM(R124:R126)</f>
        <v>0</v>
      </c>
      <c r="T123" s="127">
        <f>SUM(T124:T126)</f>
        <v>0</v>
      </c>
      <c r="AR123" s="121" t="s">
        <v>119</v>
      </c>
      <c r="AT123" s="128" t="s">
        <v>76</v>
      </c>
      <c r="AU123" s="128" t="s">
        <v>85</v>
      </c>
      <c r="AY123" s="121" t="s">
        <v>120</v>
      </c>
      <c r="BK123" s="129">
        <f>SUM(BK124:BK126)</f>
        <v>0</v>
      </c>
    </row>
    <row r="124" spans="2:65" s="1" customFormat="1" ht="16.5" customHeight="1">
      <c r="B124" s="132"/>
      <c r="C124" s="133" t="s">
        <v>85</v>
      </c>
      <c r="D124" s="133" t="s">
        <v>123</v>
      </c>
      <c r="E124" s="134" t="s">
        <v>124</v>
      </c>
      <c r="F124" s="135" t="s">
        <v>125</v>
      </c>
      <c r="G124" s="136" t="s">
        <v>126</v>
      </c>
      <c r="H124" s="137">
        <v>1</v>
      </c>
      <c r="I124" s="138"/>
      <c r="J124" s="139">
        <f>ROUND(I124*H124,2)</f>
        <v>0</v>
      </c>
      <c r="K124" s="135" t="s">
        <v>127</v>
      </c>
      <c r="L124" s="32"/>
      <c r="M124" s="140" t="s">
        <v>1</v>
      </c>
      <c r="N124" s="141" t="s">
        <v>43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128</v>
      </c>
      <c r="AT124" s="144" t="s">
        <v>123</v>
      </c>
      <c r="AU124" s="144" t="s">
        <v>129</v>
      </c>
      <c r="AY124" s="17" t="s">
        <v>120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7" t="s">
        <v>129</v>
      </c>
      <c r="BK124" s="145">
        <f>ROUND(I124*H124,2)</f>
        <v>0</v>
      </c>
      <c r="BL124" s="17" t="s">
        <v>128</v>
      </c>
      <c r="BM124" s="144" t="s">
        <v>130</v>
      </c>
    </row>
    <row r="125" spans="2:65" s="1" customFormat="1" ht="19.5">
      <c r="B125" s="32"/>
      <c r="D125" s="146" t="s">
        <v>131</v>
      </c>
      <c r="F125" s="147" t="s">
        <v>132</v>
      </c>
      <c r="I125" s="148"/>
      <c r="L125" s="32"/>
      <c r="M125" s="149"/>
      <c r="T125" s="56"/>
      <c r="AT125" s="17" t="s">
        <v>131</v>
      </c>
      <c r="AU125" s="17" t="s">
        <v>129</v>
      </c>
    </row>
    <row r="126" spans="2:65" s="1" customFormat="1" ht="16.5" customHeight="1">
      <c r="B126" s="132"/>
      <c r="C126" s="133" t="s">
        <v>129</v>
      </c>
      <c r="D126" s="133" t="s">
        <v>123</v>
      </c>
      <c r="E126" s="134" t="s">
        <v>133</v>
      </c>
      <c r="F126" s="135" t="s">
        <v>134</v>
      </c>
      <c r="G126" s="136" t="s">
        <v>126</v>
      </c>
      <c r="H126" s="137">
        <v>1</v>
      </c>
      <c r="I126" s="138"/>
      <c r="J126" s="139">
        <f>ROUND(I126*H126,2)</f>
        <v>0</v>
      </c>
      <c r="K126" s="135" t="s">
        <v>127</v>
      </c>
      <c r="L126" s="32"/>
      <c r="M126" s="140" t="s">
        <v>1</v>
      </c>
      <c r="N126" s="141" t="s">
        <v>43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128</v>
      </c>
      <c r="AT126" s="144" t="s">
        <v>123</v>
      </c>
      <c r="AU126" s="144" t="s">
        <v>129</v>
      </c>
      <c r="AY126" s="17" t="s">
        <v>120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129</v>
      </c>
      <c r="BK126" s="145">
        <f>ROUND(I126*H126,2)</f>
        <v>0</v>
      </c>
      <c r="BL126" s="17" t="s">
        <v>128</v>
      </c>
      <c r="BM126" s="144" t="s">
        <v>135</v>
      </c>
    </row>
    <row r="127" spans="2:65" s="11" customFormat="1" ht="22.9" customHeight="1">
      <c r="B127" s="120"/>
      <c r="D127" s="121" t="s">
        <v>76</v>
      </c>
      <c r="E127" s="130" t="s">
        <v>136</v>
      </c>
      <c r="F127" s="130" t="s">
        <v>137</v>
      </c>
      <c r="I127" s="123"/>
      <c r="J127" s="131">
        <f>BK127</f>
        <v>0</v>
      </c>
      <c r="L127" s="120"/>
      <c r="M127" s="125"/>
      <c r="P127" s="126">
        <f>SUM(P128:P134)</f>
        <v>0</v>
      </c>
      <c r="R127" s="126">
        <f>SUM(R128:R134)</f>
        <v>0</v>
      </c>
      <c r="T127" s="127">
        <f>SUM(T128:T134)</f>
        <v>0</v>
      </c>
      <c r="AR127" s="121" t="s">
        <v>119</v>
      </c>
      <c r="AT127" s="128" t="s">
        <v>76</v>
      </c>
      <c r="AU127" s="128" t="s">
        <v>85</v>
      </c>
      <c r="AY127" s="121" t="s">
        <v>120</v>
      </c>
      <c r="BK127" s="129">
        <f>SUM(BK128:BK134)</f>
        <v>0</v>
      </c>
    </row>
    <row r="128" spans="2:65" s="1" customFormat="1" ht="16.5" customHeight="1">
      <c r="B128" s="132"/>
      <c r="C128" s="133" t="s">
        <v>138</v>
      </c>
      <c r="D128" s="133" t="s">
        <v>123</v>
      </c>
      <c r="E128" s="134" t="s">
        <v>139</v>
      </c>
      <c r="F128" s="135" t="s">
        <v>140</v>
      </c>
      <c r="G128" s="136" t="s">
        <v>126</v>
      </c>
      <c r="H128" s="137">
        <v>1</v>
      </c>
      <c r="I128" s="138"/>
      <c r="J128" s="139">
        <f>ROUND(I128*H128,2)</f>
        <v>0</v>
      </c>
      <c r="K128" s="135" t="s">
        <v>127</v>
      </c>
      <c r="L128" s="32"/>
      <c r="M128" s="140" t="s">
        <v>1</v>
      </c>
      <c r="N128" s="141" t="s">
        <v>43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128</v>
      </c>
      <c r="AT128" s="144" t="s">
        <v>123</v>
      </c>
      <c r="AU128" s="144" t="s">
        <v>129</v>
      </c>
      <c r="AY128" s="17" t="s">
        <v>120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7" t="s">
        <v>129</v>
      </c>
      <c r="BK128" s="145">
        <f>ROUND(I128*H128,2)</f>
        <v>0</v>
      </c>
      <c r="BL128" s="17" t="s">
        <v>128</v>
      </c>
      <c r="BM128" s="144" t="s">
        <v>141</v>
      </c>
    </row>
    <row r="129" spans="2:65" s="1" customFormat="1" ht="16.5" customHeight="1">
      <c r="B129" s="132"/>
      <c r="C129" s="133" t="s">
        <v>142</v>
      </c>
      <c r="D129" s="133" t="s">
        <v>123</v>
      </c>
      <c r="E129" s="134" t="s">
        <v>143</v>
      </c>
      <c r="F129" s="135" t="s">
        <v>144</v>
      </c>
      <c r="G129" s="136" t="s">
        <v>126</v>
      </c>
      <c r="H129" s="137">
        <v>1</v>
      </c>
      <c r="I129" s="138"/>
      <c r="J129" s="139">
        <f>ROUND(I129*H129,2)</f>
        <v>0</v>
      </c>
      <c r="K129" s="135" t="s">
        <v>127</v>
      </c>
      <c r="L129" s="32"/>
      <c r="M129" s="140" t="s">
        <v>1</v>
      </c>
      <c r="N129" s="141" t="s">
        <v>43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128</v>
      </c>
      <c r="AT129" s="144" t="s">
        <v>123</v>
      </c>
      <c r="AU129" s="144" t="s">
        <v>129</v>
      </c>
      <c r="AY129" s="17" t="s">
        <v>120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129</v>
      </c>
      <c r="BK129" s="145">
        <f>ROUND(I129*H129,2)</f>
        <v>0</v>
      </c>
      <c r="BL129" s="17" t="s">
        <v>128</v>
      </c>
      <c r="BM129" s="144" t="s">
        <v>145</v>
      </c>
    </row>
    <row r="130" spans="2:65" s="1" customFormat="1" ht="29.25">
      <c r="B130" s="32"/>
      <c r="D130" s="146" t="s">
        <v>131</v>
      </c>
      <c r="F130" s="147" t="s">
        <v>146</v>
      </c>
      <c r="I130" s="148"/>
      <c r="L130" s="32"/>
      <c r="M130" s="149"/>
      <c r="T130" s="56"/>
      <c r="AT130" s="17" t="s">
        <v>131</v>
      </c>
      <c r="AU130" s="17" t="s">
        <v>129</v>
      </c>
    </row>
    <row r="131" spans="2:65" s="1" customFormat="1" ht="16.5" customHeight="1">
      <c r="B131" s="132"/>
      <c r="C131" s="133" t="s">
        <v>119</v>
      </c>
      <c r="D131" s="133" t="s">
        <v>123</v>
      </c>
      <c r="E131" s="134" t="s">
        <v>147</v>
      </c>
      <c r="F131" s="135" t="s">
        <v>148</v>
      </c>
      <c r="G131" s="136" t="s">
        <v>126</v>
      </c>
      <c r="H131" s="137">
        <v>1</v>
      </c>
      <c r="I131" s="138"/>
      <c r="J131" s="139">
        <f>ROUND(I131*H131,2)</f>
        <v>0</v>
      </c>
      <c r="K131" s="135" t="s">
        <v>127</v>
      </c>
      <c r="L131" s="32"/>
      <c r="M131" s="140" t="s">
        <v>1</v>
      </c>
      <c r="N131" s="141" t="s">
        <v>43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128</v>
      </c>
      <c r="AT131" s="144" t="s">
        <v>123</v>
      </c>
      <c r="AU131" s="144" t="s">
        <v>129</v>
      </c>
      <c r="AY131" s="17" t="s">
        <v>120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129</v>
      </c>
      <c r="BK131" s="145">
        <f>ROUND(I131*H131,2)</f>
        <v>0</v>
      </c>
      <c r="BL131" s="17" t="s">
        <v>128</v>
      </c>
      <c r="BM131" s="144" t="s">
        <v>149</v>
      </c>
    </row>
    <row r="132" spans="2:65" s="1" customFormat="1" ht="16.5" customHeight="1">
      <c r="B132" s="132"/>
      <c r="C132" s="133" t="s">
        <v>150</v>
      </c>
      <c r="D132" s="133" t="s">
        <v>123</v>
      </c>
      <c r="E132" s="134" t="s">
        <v>151</v>
      </c>
      <c r="F132" s="135" t="s">
        <v>152</v>
      </c>
      <c r="G132" s="136" t="s">
        <v>126</v>
      </c>
      <c r="H132" s="137">
        <v>1</v>
      </c>
      <c r="I132" s="138"/>
      <c r="J132" s="139">
        <f>ROUND(I132*H132,2)</f>
        <v>0</v>
      </c>
      <c r="K132" s="135" t="s">
        <v>127</v>
      </c>
      <c r="L132" s="32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128</v>
      </c>
      <c r="AT132" s="144" t="s">
        <v>123</v>
      </c>
      <c r="AU132" s="144" t="s">
        <v>129</v>
      </c>
      <c r="AY132" s="17" t="s">
        <v>120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129</v>
      </c>
      <c r="BK132" s="145">
        <f>ROUND(I132*H132,2)</f>
        <v>0</v>
      </c>
      <c r="BL132" s="17" t="s">
        <v>128</v>
      </c>
      <c r="BM132" s="144" t="s">
        <v>153</v>
      </c>
    </row>
    <row r="133" spans="2:65" s="1" customFormat="1" ht="16.5" customHeight="1">
      <c r="B133" s="132"/>
      <c r="C133" s="133" t="s">
        <v>154</v>
      </c>
      <c r="D133" s="133" t="s">
        <v>123</v>
      </c>
      <c r="E133" s="134" t="s">
        <v>155</v>
      </c>
      <c r="F133" s="135" t="s">
        <v>156</v>
      </c>
      <c r="G133" s="136" t="s">
        <v>126</v>
      </c>
      <c r="H133" s="137">
        <v>1</v>
      </c>
      <c r="I133" s="138"/>
      <c r="J133" s="139">
        <f>ROUND(I133*H133,2)</f>
        <v>0</v>
      </c>
      <c r="K133" s="135" t="s">
        <v>127</v>
      </c>
      <c r="L133" s="32"/>
      <c r="M133" s="140" t="s">
        <v>1</v>
      </c>
      <c r="N133" s="141" t="s">
        <v>43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128</v>
      </c>
      <c r="AT133" s="144" t="s">
        <v>123</v>
      </c>
      <c r="AU133" s="144" t="s">
        <v>129</v>
      </c>
      <c r="AY133" s="17" t="s">
        <v>120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129</v>
      </c>
      <c r="BK133" s="145">
        <f>ROUND(I133*H133,2)</f>
        <v>0</v>
      </c>
      <c r="BL133" s="17" t="s">
        <v>128</v>
      </c>
      <c r="BM133" s="144" t="s">
        <v>157</v>
      </c>
    </row>
    <row r="134" spans="2:65" s="1" customFormat="1" ht="29.25">
      <c r="B134" s="32"/>
      <c r="D134" s="146" t="s">
        <v>131</v>
      </c>
      <c r="F134" s="147" t="s">
        <v>158</v>
      </c>
      <c r="I134" s="148"/>
      <c r="L134" s="32"/>
      <c r="M134" s="149"/>
      <c r="T134" s="56"/>
      <c r="AT134" s="17" t="s">
        <v>131</v>
      </c>
      <c r="AU134" s="17" t="s">
        <v>129</v>
      </c>
    </row>
    <row r="135" spans="2:65" s="11" customFormat="1" ht="22.9" customHeight="1">
      <c r="B135" s="120"/>
      <c r="D135" s="121" t="s">
        <v>76</v>
      </c>
      <c r="E135" s="130" t="s">
        <v>159</v>
      </c>
      <c r="F135" s="130" t="s">
        <v>160</v>
      </c>
      <c r="I135" s="123"/>
      <c r="J135" s="131">
        <f>BK135</f>
        <v>0</v>
      </c>
      <c r="L135" s="120"/>
      <c r="M135" s="125"/>
      <c r="P135" s="126">
        <f>SUM(P136:P137)</f>
        <v>0</v>
      </c>
      <c r="R135" s="126">
        <f>SUM(R136:R137)</f>
        <v>0</v>
      </c>
      <c r="T135" s="127">
        <f>SUM(T136:T137)</f>
        <v>0</v>
      </c>
      <c r="AR135" s="121" t="s">
        <v>119</v>
      </c>
      <c r="AT135" s="128" t="s">
        <v>76</v>
      </c>
      <c r="AU135" s="128" t="s">
        <v>85</v>
      </c>
      <c r="AY135" s="121" t="s">
        <v>120</v>
      </c>
      <c r="BK135" s="129">
        <f>SUM(BK136:BK137)</f>
        <v>0</v>
      </c>
    </row>
    <row r="136" spans="2:65" s="1" customFormat="1" ht="16.5" customHeight="1">
      <c r="B136" s="132"/>
      <c r="C136" s="133" t="s">
        <v>161</v>
      </c>
      <c r="D136" s="133" t="s">
        <v>123</v>
      </c>
      <c r="E136" s="134" t="s">
        <v>162</v>
      </c>
      <c r="F136" s="135" t="s">
        <v>163</v>
      </c>
      <c r="G136" s="136" t="s">
        <v>126</v>
      </c>
      <c r="H136" s="137">
        <v>1</v>
      </c>
      <c r="I136" s="138"/>
      <c r="J136" s="139">
        <f>ROUND(I136*H136,2)</f>
        <v>0</v>
      </c>
      <c r="K136" s="135" t="s">
        <v>127</v>
      </c>
      <c r="L136" s="32"/>
      <c r="M136" s="140" t="s">
        <v>1</v>
      </c>
      <c r="N136" s="141" t="s">
        <v>43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128</v>
      </c>
      <c r="AT136" s="144" t="s">
        <v>123</v>
      </c>
      <c r="AU136" s="144" t="s">
        <v>129</v>
      </c>
      <c r="AY136" s="17" t="s">
        <v>120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129</v>
      </c>
      <c r="BK136" s="145">
        <f>ROUND(I136*H136,2)</f>
        <v>0</v>
      </c>
      <c r="BL136" s="17" t="s">
        <v>128</v>
      </c>
      <c r="BM136" s="144" t="s">
        <v>164</v>
      </c>
    </row>
    <row r="137" spans="2:65" s="1" customFormat="1" ht="19.5">
      <c r="B137" s="32"/>
      <c r="D137" s="146" t="s">
        <v>131</v>
      </c>
      <c r="F137" s="147" t="s">
        <v>165</v>
      </c>
      <c r="I137" s="148"/>
      <c r="L137" s="32"/>
      <c r="M137" s="149"/>
      <c r="T137" s="56"/>
      <c r="AT137" s="17" t="s">
        <v>131</v>
      </c>
      <c r="AU137" s="17" t="s">
        <v>129</v>
      </c>
    </row>
    <row r="138" spans="2:65" s="11" customFormat="1" ht="22.9" customHeight="1">
      <c r="B138" s="120"/>
      <c r="D138" s="121" t="s">
        <v>76</v>
      </c>
      <c r="E138" s="130" t="s">
        <v>166</v>
      </c>
      <c r="F138" s="130" t="s">
        <v>167</v>
      </c>
      <c r="I138" s="123"/>
      <c r="J138" s="131">
        <f>BK138</f>
        <v>0</v>
      </c>
      <c r="L138" s="120"/>
      <c r="M138" s="125"/>
      <c r="P138" s="126">
        <f>SUM(P139:P140)</f>
        <v>0</v>
      </c>
      <c r="R138" s="126">
        <f>SUM(R139:R140)</f>
        <v>0</v>
      </c>
      <c r="T138" s="127">
        <f>SUM(T139:T140)</f>
        <v>0</v>
      </c>
      <c r="AR138" s="121" t="s">
        <v>119</v>
      </c>
      <c r="AT138" s="128" t="s">
        <v>76</v>
      </c>
      <c r="AU138" s="128" t="s">
        <v>85</v>
      </c>
      <c r="AY138" s="121" t="s">
        <v>120</v>
      </c>
      <c r="BK138" s="129">
        <f>SUM(BK139:BK140)</f>
        <v>0</v>
      </c>
    </row>
    <row r="139" spans="2:65" s="1" customFormat="1" ht="16.5" customHeight="1">
      <c r="B139" s="132"/>
      <c r="C139" s="133" t="s">
        <v>168</v>
      </c>
      <c r="D139" s="133"/>
      <c r="E139" s="134"/>
      <c r="F139" s="135" t="s">
        <v>4113</v>
      </c>
      <c r="G139" s="136" t="s">
        <v>126</v>
      </c>
      <c r="H139" s="137">
        <v>1</v>
      </c>
      <c r="I139" s="138"/>
      <c r="J139" s="139">
        <f>ROUND(I139*H139,2)</f>
        <v>0</v>
      </c>
      <c r="K139" s="135"/>
      <c r="L139" s="32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128</v>
      </c>
      <c r="AT139" s="144" t="s">
        <v>123</v>
      </c>
      <c r="AU139" s="144" t="s">
        <v>129</v>
      </c>
      <c r="AY139" s="17" t="s">
        <v>120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129</v>
      </c>
      <c r="BK139" s="145">
        <f>ROUND(I139*H139,2)</f>
        <v>0</v>
      </c>
      <c r="BL139" s="17" t="s">
        <v>128</v>
      </c>
      <c r="BM139" s="144" t="s">
        <v>169</v>
      </c>
    </row>
    <row r="140" spans="2:65" s="1" customFormat="1" ht="19.5">
      <c r="B140" s="32"/>
      <c r="D140" s="146" t="s">
        <v>131</v>
      </c>
      <c r="F140" s="147" t="s">
        <v>4114</v>
      </c>
      <c r="I140" s="148"/>
      <c r="L140" s="32"/>
      <c r="M140" s="150"/>
      <c r="N140" s="151"/>
      <c r="O140" s="151"/>
      <c r="P140" s="151"/>
      <c r="Q140" s="151"/>
      <c r="R140" s="151"/>
      <c r="S140" s="151"/>
      <c r="T140" s="152"/>
      <c r="AT140" s="17" t="s">
        <v>131</v>
      </c>
      <c r="AU140" s="17" t="s">
        <v>129</v>
      </c>
    </row>
    <row r="141" spans="2:65" s="1" customFormat="1" ht="6.95" customHeight="1">
      <c r="B141" s="44"/>
      <c r="C141" s="45"/>
      <c r="D141" s="45"/>
      <c r="E141" s="45"/>
      <c r="F141" s="45"/>
      <c r="G141" s="45"/>
      <c r="H141" s="45"/>
      <c r="I141" s="45"/>
      <c r="J141" s="45"/>
      <c r="K141" s="45"/>
      <c r="L141" s="32"/>
    </row>
  </sheetData>
  <autoFilter ref="C120:K140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8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4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7" t="s">
        <v>90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91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34" t="str">
        <f>'Rekapitulace stavby'!K6</f>
        <v>Přelouč, Sportovní č.p.1337, č.p. 1338 - Dvojdům, přestavba na 4 BJ</v>
      </c>
      <c r="F7" s="235"/>
      <c r="G7" s="235"/>
      <c r="H7" s="235"/>
      <c r="L7" s="20"/>
    </row>
    <row r="8" spans="2:46" s="1" customFormat="1" ht="12" customHeight="1">
      <c r="B8" s="32"/>
      <c r="D8" s="27" t="s">
        <v>92</v>
      </c>
      <c r="L8" s="32"/>
    </row>
    <row r="9" spans="2:46" s="1" customFormat="1" ht="16.5" customHeight="1">
      <c r="B9" s="32"/>
      <c r="E9" s="206" t="s">
        <v>170</v>
      </c>
      <c r="F9" s="233"/>
      <c r="G9" s="233"/>
      <c r="H9" s="233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6. 6. 2025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6" t="str">
        <f>'Rekapitulace stavby'!E14</f>
        <v>Vyplň údaj</v>
      </c>
      <c r="F18" s="225"/>
      <c r="G18" s="225"/>
      <c r="H18" s="225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9"/>
      <c r="E27" s="229" t="s">
        <v>1</v>
      </c>
      <c r="F27" s="229"/>
      <c r="G27" s="229"/>
      <c r="H27" s="229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37</v>
      </c>
      <c r="J30" s="66">
        <f>ROUND(J168,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5" customHeight="1">
      <c r="B33" s="32"/>
      <c r="D33" s="55" t="s">
        <v>41</v>
      </c>
      <c r="E33" s="27" t="s">
        <v>42</v>
      </c>
      <c r="F33" s="91">
        <f>ROUND((SUM(BE168:BE2080)),  2)</f>
        <v>0</v>
      </c>
      <c r="I33" s="92">
        <v>0.21</v>
      </c>
      <c r="J33" s="91">
        <f>ROUND(((SUM(BE168:BE2080))*I33),  2)</f>
        <v>0</v>
      </c>
      <c r="L33" s="32"/>
    </row>
    <row r="34" spans="2:12" s="1" customFormat="1" ht="14.45" customHeight="1">
      <c r="B34" s="32"/>
      <c r="E34" s="27" t="s">
        <v>43</v>
      </c>
      <c r="F34" s="91">
        <f>ROUND((SUM(BF168:BF2080)),  2)</f>
        <v>0</v>
      </c>
      <c r="I34" s="92">
        <v>0.12</v>
      </c>
      <c r="J34" s="91">
        <f>ROUND(((SUM(BF168:BF2080))*I34),  2)</f>
        <v>0</v>
      </c>
      <c r="L34" s="32"/>
    </row>
    <row r="35" spans="2:12" s="1" customFormat="1" ht="14.45" hidden="1" customHeight="1">
      <c r="B35" s="32"/>
      <c r="E35" s="27" t="s">
        <v>44</v>
      </c>
      <c r="F35" s="91">
        <f>ROUND((SUM(BG168:BG2080)),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45</v>
      </c>
      <c r="F36" s="91">
        <f>ROUND((SUM(BH168:BH2080)),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46</v>
      </c>
      <c r="F37" s="91">
        <f>ROUND((SUM(BI168:BI2080)),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47</v>
      </c>
      <c r="E39" s="57"/>
      <c r="F39" s="57"/>
      <c r="G39" s="95" t="s">
        <v>48</v>
      </c>
      <c r="H39" s="96" t="s">
        <v>49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52</v>
      </c>
      <c r="E61" s="34"/>
      <c r="F61" s="99" t="s">
        <v>53</v>
      </c>
      <c r="G61" s="43" t="s">
        <v>52</v>
      </c>
      <c r="H61" s="34"/>
      <c r="I61" s="34"/>
      <c r="J61" s="100" t="s">
        <v>53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52</v>
      </c>
      <c r="E76" s="34"/>
      <c r="F76" s="99" t="s">
        <v>53</v>
      </c>
      <c r="G76" s="43" t="s">
        <v>52</v>
      </c>
      <c r="H76" s="34"/>
      <c r="I76" s="34"/>
      <c r="J76" s="100" t="s">
        <v>53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34" t="str">
        <f>E7</f>
        <v>Přelouč, Sportovní č.p.1337, č.p. 1338 - Dvojdům, přestavba na 4 BJ</v>
      </c>
      <c r="F85" s="235"/>
      <c r="G85" s="235"/>
      <c r="H85" s="235"/>
      <c r="L85" s="32"/>
    </row>
    <row r="86" spans="2:47" s="1" customFormat="1" ht="12" customHeight="1">
      <c r="B86" s="32"/>
      <c r="C86" s="27" t="s">
        <v>92</v>
      </c>
      <c r="L86" s="32"/>
    </row>
    <row r="87" spans="2:47" s="1" customFormat="1" ht="16.5" customHeight="1">
      <c r="B87" s="32"/>
      <c r="E87" s="206" t="str">
        <f>E9</f>
        <v>01 - Přestavba na 4 BJ</v>
      </c>
      <c r="F87" s="233"/>
      <c r="G87" s="233"/>
      <c r="H87" s="23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Přelouč</v>
      </c>
      <c r="I89" s="27" t="s">
        <v>22</v>
      </c>
      <c r="J89" s="52" t="str">
        <f>IF(J12="","",J12)</f>
        <v>6. 6. 2025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Město Přelouč</v>
      </c>
      <c r="I91" s="27" t="s">
        <v>30</v>
      </c>
      <c r="J91" s="30" t="str">
        <f>E21</f>
        <v>Ing. Vítězslav Vomočil, Pardubice</v>
      </c>
      <c r="L91" s="32"/>
    </row>
    <row r="92" spans="2:47" s="1" customFormat="1" ht="25.7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A.Vojtěch - rozpočty staveb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95</v>
      </c>
      <c r="D94" s="93"/>
      <c r="E94" s="93"/>
      <c r="F94" s="93"/>
      <c r="G94" s="93"/>
      <c r="H94" s="93"/>
      <c r="I94" s="93"/>
      <c r="J94" s="102" t="s">
        <v>96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97</v>
      </c>
      <c r="J96" s="66">
        <f>J168</f>
        <v>0</v>
      </c>
      <c r="L96" s="32"/>
      <c r="AU96" s="17" t="s">
        <v>98</v>
      </c>
    </row>
    <row r="97" spans="2:12" s="8" customFormat="1" ht="24.95" customHeight="1">
      <c r="B97" s="104"/>
      <c r="D97" s="105" t="s">
        <v>171</v>
      </c>
      <c r="E97" s="106"/>
      <c r="F97" s="106"/>
      <c r="G97" s="106"/>
      <c r="H97" s="106"/>
      <c r="I97" s="106"/>
      <c r="J97" s="107">
        <f>J169</f>
        <v>0</v>
      </c>
      <c r="L97" s="104"/>
    </row>
    <row r="98" spans="2:12" s="9" customFormat="1" ht="19.899999999999999" customHeight="1">
      <c r="B98" s="108"/>
      <c r="D98" s="109" t="s">
        <v>172</v>
      </c>
      <c r="E98" s="110"/>
      <c r="F98" s="110"/>
      <c r="G98" s="110"/>
      <c r="H98" s="110"/>
      <c r="I98" s="110"/>
      <c r="J98" s="111">
        <f>J170</f>
        <v>0</v>
      </c>
      <c r="L98" s="108"/>
    </row>
    <row r="99" spans="2:12" s="9" customFormat="1" ht="19.899999999999999" customHeight="1">
      <c r="B99" s="108"/>
      <c r="D99" s="109" t="s">
        <v>173</v>
      </c>
      <c r="E99" s="110"/>
      <c r="F99" s="110"/>
      <c r="G99" s="110"/>
      <c r="H99" s="110"/>
      <c r="I99" s="110"/>
      <c r="J99" s="111">
        <f>J185</f>
        <v>0</v>
      </c>
      <c r="L99" s="108"/>
    </row>
    <row r="100" spans="2:12" s="9" customFormat="1" ht="19.899999999999999" customHeight="1">
      <c r="B100" s="108"/>
      <c r="D100" s="109" t="s">
        <v>174</v>
      </c>
      <c r="E100" s="110"/>
      <c r="F100" s="110"/>
      <c r="G100" s="110"/>
      <c r="H100" s="110"/>
      <c r="I100" s="110"/>
      <c r="J100" s="111">
        <f>J193</f>
        <v>0</v>
      </c>
      <c r="L100" s="108"/>
    </row>
    <row r="101" spans="2:12" s="9" customFormat="1" ht="19.899999999999999" customHeight="1">
      <c r="B101" s="108"/>
      <c r="D101" s="109" t="s">
        <v>175</v>
      </c>
      <c r="E101" s="110"/>
      <c r="F101" s="110"/>
      <c r="G101" s="110"/>
      <c r="H101" s="110"/>
      <c r="I101" s="110"/>
      <c r="J101" s="111">
        <f>J197</f>
        <v>0</v>
      </c>
      <c r="L101" s="108"/>
    </row>
    <row r="102" spans="2:12" s="9" customFormat="1" ht="19.899999999999999" customHeight="1">
      <c r="B102" s="108"/>
      <c r="D102" s="109" t="s">
        <v>176</v>
      </c>
      <c r="E102" s="110"/>
      <c r="F102" s="110"/>
      <c r="G102" s="110"/>
      <c r="H102" s="110"/>
      <c r="I102" s="110"/>
      <c r="J102" s="111">
        <f>J299</f>
        <v>0</v>
      </c>
      <c r="L102" s="108"/>
    </row>
    <row r="103" spans="2:12" s="9" customFormat="1" ht="19.899999999999999" customHeight="1">
      <c r="B103" s="108"/>
      <c r="D103" s="109" t="s">
        <v>177</v>
      </c>
      <c r="E103" s="110"/>
      <c r="F103" s="110"/>
      <c r="G103" s="110"/>
      <c r="H103" s="110"/>
      <c r="I103" s="110"/>
      <c r="J103" s="111">
        <f>J306</f>
        <v>0</v>
      </c>
      <c r="L103" s="108"/>
    </row>
    <row r="104" spans="2:12" s="9" customFormat="1" ht="19.899999999999999" customHeight="1">
      <c r="B104" s="108"/>
      <c r="D104" s="109" t="s">
        <v>178</v>
      </c>
      <c r="E104" s="110"/>
      <c r="F104" s="110"/>
      <c r="G104" s="110"/>
      <c r="H104" s="110"/>
      <c r="I104" s="110"/>
      <c r="J104" s="111">
        <f>J311</f>
        <v>0</v>
      </c>
      <c r="L104" s="108"/>
    </row>
    <row r="105" spans="2:12" s="9" customFormat="1" ht="19.899999999999999" customHeight="1">
      <c r="B105" s="108"/>
      <c r="D105" s="109" t="s">
        <v>179</v>
      </c>
      <c r="E105" s="110"/>
      <c r="F105" s="110"/>
      <c r="G105" s="110"/>
      <c r="H105" s="110"/>
      <c r="I105" s="110"/>
      <c r="J105" s="111">
        <f>J400</f>
        <v>0</v>
      </c>
      <c r="L105" s="108"/>
    </row>
    <row r="106" spans="2:12" s="9" customFormat="1" ht="19.899999999999999" customHeight="1">
      <c r="B106" s="108"/>
      <c r="D106" s="109" t="s">
        <v>180</v>
      </c>
      <c r="E106" s="110"/>
      <c r="F106" s="110"/>
      <c r="G106" s="110"/>
      <c r="H106" s="110"/>
      <c r="I106" s="110"/>
      <c r="J106" s="111">
        <f>J508</f>
        <v>0</v>
      </c>
      <c r="L106" s="108"/>
    </row>
    <row r="107" spans="2:12" s="9" customFormat="1" ht="19.899999999999999" customHeight="1">
      <c r="B107" s="108"/>
      <c r="D107" s="109" t="s">
        <v>181</v>
      </c>
      <c r="E107" s="110"/>
      <c r="F107" s="110"/>
      <c r="G107" s="110"/>
      <c r="H107" s="110"/>
      <c r="I107" s="110"/>
      <c r="J107" s="111">
        <f>J685</f>
        <v>0</v>
      </c>
      <c r="L107" s="108"/>
    </row>
    <row r="108" spans="2:12" s="9" customFormat="1" ht="19.899999999999999" customHeight="1">
      <c r="B108" s="108"/>
      <c r="D108" s="109" t="s">
        <v>182</v>
      </c>
      <c r="E108" s="110"/>
      <c r="F108" s="110"/>
      <c r="G108" s="110"/>
      <c r="H108" s="110"/>
      <c r="I108" s="110"/>
      <c r="J108" s="111">
        <f>J691</f>
        <v>0</v>
      </c>
      <c r="L108" s="108"/>
    </row>
    <row r="109" spans="2:12" s="9" customFormat="1" ht="19.899999999999999" customHeight="1">
      <c r="B109" s="108"/>
      <c r="D109" s="109" t="s">
        <v>183</v>
      </c>
      <c r="E109" s="110"/>
      <c r="F109" s="110"/>
      <c r="G109" s="110"/>
      <c r="H109" s="110"/>
      <c r="I109" s="110"/>
      <c r="J109" s="111">
        <f>J731</f>
        <v>0</v>
      </c>
      <c r="L109" s="108"/>
    </row>
    <row r="110" spans="2:12" s="9" customFormat="1" ht="19.899999999999999" customHeight="1">
      <c r="B110" s="108"/>
      <c r="D110" s="109" t="s">
        <v>184</v>
      </c>
      <c r="E110" s="110"/>
      <c r="F110" s="110"/>
      <c r="G110" s="110"/>
      <c r="H110" s="110"/>
      <c r="I110" s="110"/>
      <c r="J110" s="111">
        <f>J753</f>
        <v>0</v>
      </c>
      <c r="L110" s="108"/>
    </row>
    <row r="111" spans="2:12" s="9" customFormat="1" ht="19.899999999999999" customHeight="1">
      <c r="B111" s="108"/>
      <c r="D111" s="109" t="s">
        <v>185</v>
      </c>
      <c r="E111" s="110"/>
      <c r="F111" s="110"/>
      <c r="G111" s="110"/>
      <c r="H111" s="110"/>
      <c r="I111" s="110"/>
      <c r="J111" s="111">
        <f>J932</f>
        <v>0</v>
      </c>
      <c r="L111" s="108"/>
    </row>
    <row r="112" spans="2:12" s="9" customFormat="1" ht="19.899999999999999" customHeight="1">
      <c r="B112" s="108"/>
      <c r="D112" s="109" t="s">
        <v>186</v>
      </c>
      <c r="E112" s="110"/>
      <c r="F112" s="110"/>
      <c r="G112" s="110"/>
      <c r="H112" s="110"/>
      <c r="I112" s="110"/>
      <c r="J112" s="111">
        <f>J941</f>
        <v>0</v>
      </c>
      <c r="L112" s="108"/>
    </row>
    <row r="113" spans="2:12" s="8" customFormat="1" ht="24.95" customHeight="1">
      <c r="B113" s="104"/>
      <c r="D113" s="105" t="s">
        <v>187</v>
      </c>
      <c r="E113" s="106"/>
      <c r="F113" s="106"/>
      <c r="G113" s="106"/>
      <c r="H113" s="106"/>
      <c r="I113" s="106"/>
      <c r="J113" s="107">
        <f>J943</f>
        <v>0</v>
      </c>
      <c r="L113" s="104"/>
    </row>
    <row r="114" spans="2:12" s="9" customFormat="1" ht="19.899999999999999" customHeight="1">
      <c r="B114" s="108"/>
      <c r="D114" s="109" t="s">
        <v>188</v>
      </c>
      <c r="E114" s="110"/>
      <c r="F114" s="110"/>
      <c r="G114" s="110"/>
      <c r="H114" s="110"/>
      <c r="I114" s="110"/>
      <c r="J114" s="111">
        <f>J944</f>
        <v>0</v>
      </c>
      <c r="L114" s="108"/>
    </row>
    <row r="115" spans="2:12" s="9" customFormat="1" ht="19.899999999999999" customHeight="1">
      <c r="B115" s="108"/>
      <c r="D115" s="109" t="s">
        <v>189</v>
      </c>
      <c r="E115" s="110"/>
      <c r="F115" s="110"/>
      <c r="G115" s="110"/>
      <c r="H115" s="110"/>
      <c r="I115" s="110"/>
      <c r="J115" s="111">
        <f>J968</f>
        <v>0</v>
      </c>
      <c r="L115" s="108"/>
    </row>
    <row r="116" spans="2:12" s="9" customFormat="1" ht="19.899999999999999" customHeight="1">
      <c r="B116" s="108"/>
      <c r="D116" s="109" t="s">
        <v>190</v>
      </c>
      <c r="E116" s="110"/>
      <c r="F116" s="110"/>
      <c r="G116" s="110"/>
      <c r="H116" s="110"/>
      <c r="I116" s="110"/>
      <c r="J116" s="111">
        <f>J991</f>
        <v>0</v>
      </c>
      <c r="L116" s="108"/>
    </row>
    <row r="117" spans="2:12" s="9" customFormat="1" ht="19.899999999999999" customHeight="1">
      <c r="B117" s="108"/>
      <c r="D117" s="109" t="s">
        <v>191</v>
      </c>
      <c r="E117" s="110"/>
      <c r="F117" s="110"/>
      <c r="G117" s="110"/>
      <c r="H117" s="110"/>
      <c r="I117" s="110"/>
      <c r="J117" s="111">
        <f>J1055</f>
        <v>0</v>
      </c>
      <c r="L117" s="108"/>
    </row>
    <row r="118" spans="2:12" s="9" customFormat="1" ht="19.899999999999999" customHeight="1">
      <c r="B118" s="108"/>
      <c r="D118" s="109" t="s">
        <v>192</v>
      </c>
      <c r="E118" s="110"/>
      <c r="F118" s="110"/>
      <c r="G118" s="110"/>
      <c r="H118" s="110"/>
      <c r="I118" s="110"/>
      <c r="J118" s="111">
        <f>J1177</f>
        <v>0</v>
      </c>
      <c r="L118" s="108"/>
    </row>
    <row r="119" spans="2:12" s="9" customFormat="1" ht="19.899999999999999" customHeight="1">
      <c r="B119" s="108"/>
      <c r="D119" s="109" t="s">
        <v>193</v>
      </c>
      <c r="E119" s="110"/>
      <c r="F119" s="110"/>
      <c r="G119" s="110"/>
      <c r="H119" s="110"/>
      <c r="I119" s="110"/>
      <c r="J119" s="111">
        <f>J1217</f>
        <v>0</v>
      </c>
      <c r="L119" s="108"/>
    </row>
    <row r="120" spans="2:12" s="9" customFormat="1" ht="19.899999999999999" customHeight="1">
      <c r="B120" s="108"/>
      <c r="D120" s="109" t="s">
        <v>194</v>
      </c>
      <c r="E120" s="110"/>
      <c r="F120" s="110"/>
      <c r="G120" s="110"/>
      <c r="H120" s="110"/>
      <c r="I120" s="110"/>
      <c r="J120" s="111">
        <f>J1300</f>
        <v>0</v>
      </c>
      <c r="L120" s="108"/>
    </row>
    <row r="121" spans="2:12" s="9" customFormat="1" ht="14.85" customHeight="1">
      <c r="B121" s="108"/>
      <c r="D121" s="109" t="s">
        <v>195</v>
      </c>
      <c r="E121" s="110"/>
      <c r="F121" s="110"/>
      <c r="G121" s="110"/>
      <c r="H121" s="110"/>
      <c r="I121" s="110"/>
      <c r="J121" s="111">
        <f>J1301</f>
        <v>0</v>
      </c>
      <c r="L121" s="108"/>
    </row>
    <row r="122" spans="2:12" s="9" customFormat="1" ht="14.85" customHeight="1">
      <c r="B122" s="108"/>
      <c r="D122" s="109" t="s">
        <v>196</v>
      </c>
      <c r="E122" s="110"/>
      <c r="F122" s="110"/>
      <c r="G122" s="110"/>
      <c r="H122" s="110"/>
      <c r="I122" s="110"/>
      <c r="J122" s="111">
        <f>J1307</f>
        <v>0</v>
      </c>
      <c r="L122" s="108"/>
    </row>
    <row r="123" spans="2:12" s="9" customFormat="1" ht="14.85" customHeight="1">
      <c r="B123" s="108"/>
      <c r="D123" s="109" t="s">
        <v>197</v>
      </c>
      <c r="E123" s="110"/>
      <c r="F123" s="110"/>
      <c r="G123" s="110"/>
      <c r="H123" s="110"/>
      <c r="I123" s="110"/>
      <c r="J123" s="111">
        <f>J1312</f>
        <v>0</v>
      </c>
      <c r="L123" s="108"/>
    </row>
    <row r="124" spans="2:12" s="9" customFormat="1" ht="14.85" customHeight="1">
      <c r="B124" s="108"/>
      <c r="D124" s="109" t="s">
        <v>198</v>
      </c>
      <c r="E124" s="110"/>
      <c r="F124" s="110"/>
      <c r="G124" s="110"/>
      <c r="H124" s="110"/>
      <c r="I124" s="110"/>
      <c r="J124" s="111">
        <f>J1327</f>
        <v>0</v>
      </c>
      <c r="L124" s="108"/>
    </row>
    <row r="125" spans="2:12" s="9" customFormat="1" ht="14.85" customHeight="1">
      <c r="B125" s="108"/>
      <c r="D125" s="109" t="s">
        <v>199</v>
      </c>
      <c r="E125" s="110"/>
      <c r="F125" s="110"/>
      <c r="G125" s="110"/>
      <c r="H125" s="110"/>
      <c r="I125" s="110"/>
      <c r="J125" s="111">
        <f>J1352</f>
        <v>0</v>
      </c>
      <c r="L125" s="108"/>
    </row>
    <row r="126" spans="2:12" s="9" customFormat="1" ht="14.85" customHeight="1">
      <c r="B126" s="108"/>
      <c r="D126" s="109" t="s">
        <v>200</v>
      </c>
      <c r="E126" s="110"/>
      <c r="F126" s="110"/>
      <c r="G126" s="110"/>
      <c r="H126" s="110"/>
      <c r="I126" s="110"/>
      <c r="J126" s="111">
        <f>J1354</f>
        <v>0</v>
      </c>
      <c r="L126" s="108"/>
    </row>
    <row r="127" spans="2:12" s="9" customFormat="1" ht="14.85" customHeight="1">
      <c r="B127" s="108"/>
      <c r="D127" s="109" t="s">
        <v>201</v>
      </c>
      <c r="E127" s="110"/>
      <c r="F127" s="110"/>
      <c r="G127" s="110"/>
      <c r="H127" s="110"/>
      <c r="I127" s="110"/>
      <c r="J127" s="111">
        <f>J1374</f>
        <v>0</v>
      </c>
      <c r="L127" s="108"/>
    </row>
    <row r="128" spans="2:12" s="9" customFormat="1" ht="14.85" customHeight="1">
      <c r="B128" s="108"/>
      <c r="D128" s="109" t="s">
        <v>202</v>
      </c>
      <c r="E128" s="110"/>
      <c r="F128" s="110"/>
      <c r="G128" s="110"/>
      <c r="H128" s="110"/>
      <c r="I128" s="110"/>
      <c r="J128" s="111">
        <f>J1389</f>
        <v>0</v>
      </c>
      <c r="L128" s="108"/>
    </row>
    <row r="129" spans="2:12" s="9" customFormat="1" ht="14.85" customHeight="1">
      <c r="B129" s="108"/>
      <c r="D129" s="109" t="s">
        <v>203</v>
      </c>
      <c r="E129" s="110"/>
      <c r="F129" s="110"/>
      <c r="G129" s="110"/>
      <c r="H129" s="110"/>
      <c r="I129" s="110"/>
      <c r="J129" s="111">
        <f>J1426</f>
        <v>0</v>
      </c>
      <c r="L129" s="108"/>
    </row>
    <row r="130" spans="2:12" s="9" customFormat="1" ht="14.85" customHeight="1">
      <c r="B130" s="108"/>
      <c r="D130" s="109" t="s">
        <v>204</v>
      </c>
      <c r="E130" s="110"/>
      <c r="F130" s="110"/>
      <c r="G130" s="110"/>
      <c r="H130" s="110"/>
      <c r="I130" s="110"/>
      <c r="J130" s="111">
        <f>J1433</f>
        <v>0</v>
      </c>
      <c r="L130" s="108"/>
    </row>
    <row r="131" spans="2:12" s="9" customFormat="1" ht="14.85" customHeight="1">
      <c r="B131" s="108"/>
      <c r="D131" s="109" t="s">
        <v>205</v>
      </c>
      <c r="E131" s="110"/>
      <c r="F131" s="110"/>
      <c r="G131" s="110"/>
      <c r="H131" s="110"/>
      <c r="I131" s="110"/>
      <c r="J131" s="111">
        <f>J1463</f>
        <v>0</v>
      </c>
      <c r="L131" s="108"/>
    </row>
    <row r="132" spans="2:12" s="9" customFormat="1" ht="14.85" customHeight="1">
      <c r="B132" s="108"/>
      <c r="D132" s="109" t="s">
        <v>206</v>
      </c>
      <c r="E132" s="110"/>
      <c r="F132" s="110"/>
      <c r="G132" s="110"/>
      <c r="H132" s="110"/>
      <c r="I132" s="110"/>
      <c r="J132" s="111">
        <f>J1470</f>
        <v>0</v>
      </c>
      <c r="L132" s="108"/>
    </row>
    <row r="133" spans="2:12" s="9" customFormat="1" ht="14.85" customHeight="1">
      <c r="B133" s="108"/>
      <c r="D133" s="109" t="s">
        <v>207</v>
      </c>
      <c r="E133" s="110"/>
      <c r="F133" s="110"/>
      <c r="G133" s="110"/>
      <c r="H133" s="110"/>
      <c r="I133" s="110"/>
      <c r="J133" s="111">
        <f>J1490</f>
        <v>0</v>
      </c>
      <c r="L133" s="108"/>
    </row>
    <row r="134" spans="2:12" s="9" customFormat="1" ht="14.85" customHeight="1">
      <c r="B134" s="108"/>
      <c r="D134" s="109" t="s">
        <v>208</v>
      </c>
      <c r="E134" s="110"/>
      <c r="F134" s="110"/>
      <c r="G134" s="110"/>
      <c r="H134" s="110"/>
      <c r="I134" s="110"/>
      <c r="J134" s="111">
        <f>J1493</f>
        <v>0</v>
      </c>
      <c r="L134" s="108"/>
    </row>
    <row r="135" spans="2:12" s="9" customFormat="1" ht="14.85" customHeight="1">
      <c r="B135" s="108"/>
      <c r="D135" s="109" t="s">
        <v>209</v>
      </c>
      <c r="E135" s="110"/>
      <c r="F135" s="110"/>
      <c r="G135" s="110"/>
      <c r="H135" s="110"/>
      <c r="I135" s="110"/>
      <c r="J135" s="111">
        <f>J1497</f>
        <v>0</v>
      </c>
      <c r="L135" s="108"/>
    </row>
    <row r="136" spans="2:12" s="9" customFormat="1" ht="14.85" customHeight="1">
      <c r="B136" s="108"/>
      <c r="D136" s="109" t="s">
        <v>210</v>
      </c>
      <c r="E136" s="110"/>
      <c r="F136" s="110"/>
      <c r="G136" s="110"/>
      <c r="H136" s="110"/>
      <c r="I136" s="110"/>
      <c r="J136" s="111">
        <f>J1500</f>
        <v>0</v>
      </c>
      <c r="L136" s="108"/>
    </row>
    <row r="137" spans="2:12" s="9" customFormat="1" ht="14.85" customHeight="1">
      <c r="B137" s="108"/>
      <c r="D137" s="109" t="s">
        <v>211</v>
      </c>
      <c r="E137" s="110"/>
      <c r="F137" s="110"/>
      <c r="G137" s="110"/>
      <c r="H137" s="110"/>
      <c r="I137" s="110"/>
      <c r="J137" s="111">
        <f>J1502</f>
        <v>0</v>
      </c>
      <c r="L137" s="108"/>
    </row>
    <row r="138" spans="2:12" s="9" customFormat="1" ht="19.899999999999999" customHeight="1">
      <c r="B138" s="108"/>
      <c r="D138" s="109" t="s">
        <v>212</v>
      </c>
      <c r="E138" s="110"/>
      <c r="F138" s="110"/>
      <c r="G138" s="110"/>
      <c r="H138" s="110"/>
      <c r="I138" s="110"/>
      <c r="J138" s="111">
        <f>J1505</f>
        <v>0</v>
      </c>
      <c r="L138" s="108"/>
    </row>
    <row r="139" spans="2:12" s="9" customFormat="1" ht="19.899999999999999" customHeight="1">
      <c r="B139" s="108"/>
      <c r="D139" s="109" t="s">
        <v>213</v>
      </c>
      <c r="E139" s="110"/>
      <c r="F139" s="110"/>
      <c r="G139" s="110"/>
      <c r="H139" s="110"/>
      <c r="I139" s="110"/>
      <c r="J139" s="111">
        <f>J1558</f>
        <v>0</v>
      </c>
      <c r="L139" s="108"/>
    </row>
    <row r="140" spans="2:12" s="9" customFormat="1" ht="19.899999999999999" customHeight="1">
      <c r="B140" s="108"/>
      <c r="D140" s="109" t="s">
        <v>214</v>
      </c>
      <c r="E140" s="110"/>
      <c r="F140" s="110"/>
      <c r="G140" s="110"/>
      <c r="H140" s="110"/>
      <c r="I140" s="110"/>
      <c r="J140" s="111">
        <f>J1562</f>
        <v>0</v>
      </c>
      <c r="L140" s="108"/>
    </row>
    <row r="141" spans="2:12" s="9" customFormat="1" ht="19.899999999999999" customHeight="1">
      <c r="B141" s="108"/>
      <c r="D141" s="109" t="s">
        <v>215</v>
      </c>
      <c r="E141" s="110"/>
      <c r="F141" s="110"/>
      <c r="G141" s="110"/>
      <c r="H141" s="110"/>
      <c r="I141" s="110"/>
      <c r="J141" s="111">
        <f>J1621</f>
        <v>0</v>
      </c>
      <c r="L141" s="108"/>
    </row>
    <row r="142" spans="2:12" s="9" customFormat="1" ht="19.899999999999999" customHeight="1">
      <c r="B142" s="108"/>
      <c r="D142" s="109" t="s">
        <v>216</v>
      </c>
      <c r="E142" s="110"/>
      <c r="F142" s="110"/>
      <c r="G142" s="110"/>
      <c r="H142" s="110"/>
      <c r="I142" s="110"/>
      <c r="J142" s="111">
        <f>J1673</f>
        <v>0</v>
      </c>
      <c r="L142" s="108"/>
    </row>
    <row r="143" spans="2:12" s="9" customFormat="1" ht="19.899999999999999" customHeight="1">
      <c r="B143" s="108"/>
      <c r="D143" s="109" t="s">
        <v>217</v>
      </c>
      <c r="E143" s="110"/>
      <c r="F143" s="110"/>
      <c r="G143" s="110"/>
      <c r="H143" s="110"/>
      <c r="I143" s="110"/>
      <c r="J143" s="111">
        <f>J1732</f>
        <v>0</v>
      </c>
      <c r="L143" s="108"/>
    </row>
    <row r="144" spans="2:12" s="9" customFormat="1" ht="19.899999999999999" customHeight="1">
      <c r="B144" s="108"/>
      <c r="D144" s="109" t="s">
        <v>218</v>
      </c>
      <c r="E144" s="110"/>
      <c r="F144" s="110"/>
      <c r="G144" s="110"/>
      <c r="H144" s="110"/>
      <c r="I144" s="110"/>
      <c r="J144" s="111">
        <f>J1773</f>
        <v>0</v>
      </c>
      <c r="L144" s="108"/>
    </row>
    <row r="145" spans="2:12" s="9" customFormat="1" ht="19.899999999999999" customHeight="1">
      <c r="B145" s="108"/>
      <c r="D145" s="109" t="s">
        <v>219</v>
      </c>
      <c r="E145" s="110"/>
      <c r="F145" s="110"/>
      <c r="G145" s="110"/>
      <c r="H145" s="110"/>
      <c r="I145" s="110"/>
      <c r="J145" s="111">
        <f>J1888</f>
        <v>0</v>
      </c>
      <c r="L145" s="108"/>
    </row>
    <row r="146" spans="2:12" s="9" customFormat="1" ht="19.899999999999999" customHeight="1">
      <c r="B146" s="108"/>
      <c r="D146" s="109" t="s">
        <v>220</v>
      </c>
      <c r="E146" s="110"/>
      <c r="F146" s="110"/>
      <c r="G146" s="110"/>
      <c r="H146" s="110"/>
      <c r="I146" s="110"/>
      <c r="J146" s="111">
        <f>J1966</f>
        <v>0</v>
      </c>
      <c r="L146" s="108"/>
    </row>
    <row r="147" spans="2:12" s="9" customFormat="1" ht="19.899999999999999" customHeight="1">
      <c r="B147" s="108"/>
      <c r="D147" s="109" t="s">
        <v>221</v>
      </c>
      <c r="E147" s="110"/>
      <c r="F147" s="110"/>
      <c r="G147" s="110"/>
      <c r="H147" s="110"/>
      <c r="I147" s="110"/>
      <c r="J147" s="111">
        <f>J2014</f>
        <v>0</v>
      </c>
      <c r="L147" s="108"/>
    </row>
    <row r="148" spans="2:12" s="9" customFormat="1" ht="19.899999999999999" customHeight="1">
      <c r="B148" s="108"/>
      <c r="D148" s="109" t="s">
        <v>222</v>
      </c>
      <c r="E148" s="110"/>
      <c r="F148" s="110"/>
      <c r="G148" s="110"/>
      <c r="H148" s="110"/>
      <c r="I148" s="110"/>
      <c r="J148" s="111">
        <f>J2027</f>
        <v>0</v>
      </c>
      <c r="L148" s="108"/>
    </row>
    <row r="149" spans="2:12" s="1" customFormat="1" ht="21.75" customHeight="1">
      <c r="B149" s="32"/>
      <c r="L149" s="32"/>
    </row>
    <row r="150" spans="2:12" s="1" customFormat="1" ht="6.95" customHeight="1">
      <c r="B150" s="44"/>
      <c r="C150" s="45"/>
      <c r="D150" s="45"/>
      <c r="E150" s="45"/>
      <c r="F150" s="45"/>
      <c r="G150" s="45"/>
      <c r="H150" s="45"/>
      <c r="I150" s="45"/>
      <c r="J150" s="45"/>
      <c r="K150" s="45"/>
      <c r="L150" s="32"/>
    </row>
    <row r="154" spans="2:12" s="1" customFormat="1" ht="6.95" customHeight="1">
      <c r="B154" s="46"/>
      <c r="C154" s="47"/>
      <c r="D154" s="47"/>
      <c r="E154" s="47"/>
      <c r="F154" s="47"/>
      <c r="G154" s="47"/>
      <c r="H154" s="47"/>
      <c r="I154" s="47"/>
      <c r="J154" s="47"/>
      <c r="K154" s="47"/>
      <c r="L154" s="32"/>
    </row>
    <row r="155" spans="2:12" s="1" customFormat="1" ht="24.95" customHeight="1">
      <c r="B155" s="32"/>
      <c r="C155" s="21" t="s">
        <v>104</v>
      </c>
      <c r="L155" s="32"/>
    </row>
    <row r="156" spans="2:12" s="1" customFormat="1" ht="6.95" customHeight="1">
      <c r="B156" s="32"/>
      <c r="L156" s="32"/>
    </row>
    <row r="157" spans="2:12" s="1" customFormat="1" ht="12" customHeight="1">
      <c r="B157" s="32"/>
      <c r="C157" s="27" t="s">
        <v>16</v>
      </c>
      <c r="L157" s="32"/>
    </row>
    <row r="158" spans="2:12" s="1" customFormat="1" ht="26.25" customHeight="1">
      <c r="B158" s="32"/>
      <c r="E158" s="234" t="str">
        <f>E7</f>
        <v>Přelouč, Sportovní č.p.1337, č.p. 1338 - Dvojdům, přestavba na 4 BJ</v>
      </c>
      <c r="F158" s="235"/>
      <c r="G158" s="235"/>
      <c r="H158" s="235"/>
      <c r="L158" s="32"/>
    </row>
    <row r="159" spans="2:12" s="1" customFormat="1" ht="12" customHeight="1">
      <c r="B159" s="32"/>
      <c r="C159" s="27" t="s">
        <v>92</v>
      </c>
      <c r="L159" s="32"/>
    </row>
    <row r="160" spans="2:12" s="1" customFormat="1" ht="16.5" customHeight="1">
      <c r="B160" s="32"/>
      <c r="E160" s="206" t="str">
        <f>E9</f>
        <v>01 - Přestavba na 4 BJ</v>
      </c>
      <c r="F160" s="233"/>
      <c r="G160" s="233"/>
      <c r="H160" s="233"/>
      <c r="L160" s="32"/>
    </row>
    <row r="161" spans="2:65" s="1" customFormat="1" ht="6.95" customHeight="1">
      <c r="B161" s="32"/>
      <c r="L161" s="32"/>
    </row>
    <row r="162" spans="2:65" s="1" customFormat="1" ht="12" customHeight="1">
      <c r="B162" s="32"/>
      <c r="C162" s="27" t="s">
        <v>20</v>
      </c>
      <c r="F162" s="25" t="str">
        <f>F12</f>
        <v>Přelouč</v>
      </c>
      <c r="I162" s="27" t="s">
        <v>22</v>
      </c>
      <c r="J162" s="52" t="str">
        <f>IF(J12="","",J12)</f>
        <v>6. 6. 2025</v>
      </c>
      <c r="L162" s="32"/>
    </row>
    <row r="163" spans="2:65" s="1" customFormat="1" ht="6.95" customHeight="1">
      <c r="B163" s="32"/>
      <c r="L163" s="32"/>
    </row>
    <row r="164" spans="2:65" s="1" customFormat="1" ht="25.7" customHeight="1">
      <c r="B164" s="32"/>
      <c r="C164" s="27" t="s">
        <v>24</v>
      </c>
      <c r="F164" s="25" t="str">
        <f>E15</f>
        <v>Město Přelouč</v>
      </c>
      <c r="I164" s="27" t="s">
        <v>30</v>
      </c>
      <c r="J164" s="30" t="str">
        <f>E21</f>
        <v>Ing. Vítězslav Vomočil, Pardubice</v>
      </c>
      <c r="L164" s="32"/>
    </row>
    <row r="165" spans="2:65" s="1" customFormat="1" ht="25.7" customHeight="1">
      <c r="B165" s="32"/>
      <c r="C165" s="27" t="s">
        <v>28</v>
      </c>
      <c r="F165" s="25" t="str">
        <f>IF(E18="","",E18)</f>
        <v>Vyplň údaj</v>
      </c>
      <c r="I165" s="27" t="s">
        <v>33</v>
      </c>
      <c r="J165" s="30" t="str">
        <f>E24</f>
        <v>A.Vojtěch - rozpočty staveb</v>
      </c>
      <c r="L165" s="32"/>
    </row>
    <row r="166" spans="2:65" s="1" customFormat="1" ht="10.35" customHeight="1">
      <c r="B166" s="32"/>
      <c r="L166" s="32"/>
    </row>
    <row r="167" spans="2:65" s="10" customFormat="1" ht="29.25" customHeight="1">
      <c r="B167" s="112"/>
      <c r="C167" s="113" t="s">
        <v>105</v>
      </c>
      <c r="D167" s="114" t="s">
        <v>62</v>
      </c>
      <c r="E167" s="114" t="s">
        <v>58</v>
      </c>
      <c r="F167" s="114" t="s">
        <v>59</v>
      </c>
      <c r="G167" s="114" t="s">
        <v>106</v>
      </c>
      <c r="H167" s="114" t="s">
        <v>107</v>
      </c>
      <c r="I167" s="114" t="s">
        <v>108</v>
      </c>
      <c r="J167" s="114" t="s">
        <v>96</v>
      </c>
      <c r="K167" s="115" t="s">
        <v>109</v>
      </c>
      <c r="L167" s="112"/>
      <c r="M167" s="59" t="s">
        <v>1</v>
      </c>
      <c r="N167" s="60" t="s">
        <v>41</v>
      </c>
      <c r="O167" s="60" t="s">
        <v>110</v>
      </c>
      <c r="P167" s="60" t="s">
        <v>111</v>
      </c>
      <c r="Q167" s="60" t="s">
        <v>112</v>
      </c>
      <c r="R167" s="60" t="s">
        <v>113</v>
      </c>
      <c r="S167" s="60" t="s">
        <v>114</v>
      </c>
      <c r="T167" s="61" t="s">
        <v>115</v>
      </c>
    </row>
    <row r="168" spans="2:65" s="1" customFormat="1" ht="22.9" customHeight="1">
      <c r="B168" s="32"/>
      <c r="C168" s="64" t="s">
        <v>116</v>
      </c>
      <c r="J168" s="116">
        <f>BK168</f>
        <v>0</v>
      </c>
      <c r="L168" s="32"/>
      <c r="M168" s="62"/>
      <c r="N168" s="53"/>
      <c r="O168" s="53"/>
      <c r="P168" s="117">
        <f>P169+P943</f>
        <v>0</v>
      </c>
      <c r="Q168" s="53"/>
      <c r="R168" s="117">
        <f>R169+R943</f>
        <v>170.78356821</v>
      </c>
      <c r="S168" s="53"/>
      <c r="T168" s="118">
        <f>T169+T943</f>
        <v>170.32678769999998</v>
      </c>
      <c r="AT168" s="17" t="s">
        <v>76</v>
      </c>
      <c r="AU168" s="17" t="s">
        <v>98</v>
      </c>
      <c r="BK168" s="119">
        <f>BK169+BK943</f>
        <v>0</v>
      </c>
    </row>
    <row r="169" spans="2:65" s="11" customFormat="1" ht="25.9" customHeight="1">
      <c r="B169" s="120"/>
      <c r="D169" s="121" t="s">
        <v>76</v>
      </c>
      <c r="E169" s="122" t="s">
        <v>223</v>
      </c>
      <c r="F169" s="122" t="s">
        <v>224</v>
      </c>
      <c r="I169" s="123"/>
      <c r="J169" s="124">
        <f>BK169</f>
        <v>0</v>
      </c>
      <c r="L169" s="120"/>
      <c r="M169" s="125"/>
      <c r="P169" s="126">
        <f>P170+P185+P193+P197+P299+P306+P311+P400+P508+P685+P691+P731+P753+P932+P941</f>
        <v>0</v>
      </c>
      <c r="R169" s="126">
        <f>R170+R185+R193+R197+R299+R306+R311+R400+R508+R685+R691+R731+R753+R932+R941</f>
        <v>150.11116877999999</v>
      </c>
      <c r="T169" s="127">
        <f>T170+T185+T193+T197+T299+T306+T311+T400+T508+T685+T691+T731+T753+T932+T941</f>
        <v>168.56700969999997</v>
      </c>
      <c r="AR169" s="121" t="s">
        <v>85</v>
      </c>
      <c r="AT169" s="128" t="s">
        <v>76</v>
      </c>
      <c r="AU169" s="128" t="s">
        <v>77</v>
      </c>
      <c r="AY169" s="121" t="s">
        <v>120</v>
      </c>
      <c r="BK169" s="129">
        <f>BK170+BK185+BK193+BK197+BK299+BK306+BK311+BK400+BK508+BK685+BK691+BK731+BK753+BK932+BK941</f>
        <v>0</v>
      </c>
    </row>
    <row r="170" spans="2:65" s="11" customFormat="1" ht="22.9" customHeight="1">
      <c r="B170" s="120"/>
      <c r="D170" s="121" t="s">
        <v>76</v>
      </c>
      <c r="E170" s="130" t="s">
        <v>85</v>
      </c>
      <c r="F170" s="130" t="s">
        <v>225</v>
      </c>
      <c r="I170" s="123"/>
      <c r="J170" s="131">
        <f>BK170</f>
        <v>0</v>
      </c>
      <c r="L170" s="120"/>
      <c r="M170" s="125"/>
      <c r="P170" s="126">
        <f>SUM(P171:P184)</f>
        <v>0</v>
      </c>
      <c r="R170" s="126">
        <f>SUM(R171:R184)</f>
        <v>9.9</v>
      </c>
      <c r="T170" s="127">
        <f>SUM(T171:T184)</f>
        <v>11.22</v>
      </c>
      <c r="AR170" s="121" t="s">
        <v>85</v>
      </c>
      <c r="AT170" s="128" t="s">
        <v>76</v>
      </c>
      <c r="AU170" s="128" t="s">
        <v>85</v>
      </c>
      <c r="AY170" s="121" t="s">
        <v>120</v>
      </c>
      <c r="BK170" s="129">
        <f>SUM(BK171:BK184)</f>
        <v>0</v>
      </c>
    </row>
    <row r="171" spans="2:65" s="1" customFormat="1" ht="24.2" customHeight="1">
      <c r="B171" s="132"/>
      <c r="C171" s="133" t="s">
        <v>85</v>
      </c>
      <c r="D171" s="133" t="s">
        <v>123</v>
      </c>
      <c r="E171" s="134" t="s">
        <v>226</v>
      </c>
      <c r="F171" s="135" t="s">
        <v>227</v>
      </c>
      <c r="G171" s="136" t="s">
        <v>228</v>
      </c>
      <c r="H171" s="137">
        <v>44</v>
      </c>
      <c r="I171" s="138"/>
      <c r="J171" s="139">
        <f>ROUND(I171*H171,2)</f>
        <v>0</v>
      </c>
      <c r="K171" s="135" t="s">
        <v>127</v>
      </c>
      <c r="L171" s="32"/>
      <c r="M171" s="140" t="s">
        <v>1</v>
      </c>
      <c r="N171" s="141" t="s">
        <v>43</v>
      </c>
      <c r="P171" s="142">
        <f>O171*H171</f>
        <v>0</v>
      </c>
      <c r="Q171" s="142">
        <v>0</v>
      </c>
      <c r="R171" s="142">
        <f>Q171*H171</f>
        <v>0</v>
      </c>
      <c r="S171" s="142">
        <v>0.255</v>
      </c>
      <c r="T171" s="143">
        <f>S171*H171</f>
        <v>11.22</v>
      </c>
      <c r="AR171" s="144" t="s">
        <v>142</v>
      </c>
      <c r="AT171" s="144" t="s">
        <v>123</v>
      </c>
      <c r="AU171" s="144" t="s">
        <v>129</v>
      </c>
      <c r="AY171" s="17" t="s">
        <v>120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7" t="s">
        <v>129</v>
      </c>
      <c r="BK171" s="145">
        <f>ROUND(I171*H171,2)</f>
        <v>0</v>
      </c>
      <c r="BL171" s="17" t="s">
        <v>142</v>
      </c>
      <c r="BM171" s="144" t="s">
        <v>229</v>
      </c>
    </row>
    <row r="172" spans="2:65" s="12" customFormat="1">
      <c r="B172" s="153"/>
      <c r="D172" s="146" t="s">
        <v>230</v>
      </c>
      <c r="E172" s="154" t="s">
        <v>1</v>
      </c>
      <c r="F172" s="155" t="s">
        <v>231</v>
      </c>
      <c r="H172" s="156">
        <v>44</v>
      </c>
      <c r="I172" s="157"/>
      <c r="L172" s="153"/>
      <c r="M172" s="158"/>
      <c r="T172" s="159"/>
      <c r="AT172" s="154" t="s">
        <v>230</v>
      </c>
      <c r="AU172" s="154" t="s">
        <v>129</v>
      </c>
      <c r="AV172" s="12" t="s">
        <v>129</v>
      </c>
      <c r="AW172" s="12" t="s">
        <v>32</v>
      </c>
      <c r="AX172" s="12" t="s">
        <v>85</v>
      </c>
      <c r="AY172" s="154" t="s">
        <v>120</v>
      </c>
    </row>
    <row r="173" spans="2:65" s="1" customFormat="1" ht="24.2" customHeight="1">
      <c r="B173" s="132"/>
      <c r="C173" s="133" t="s">
        <v>129</v>
      </c>
      <c r="D173" s="133" t="s">
        <v>123</v>
      </c>
      <c r="E173" s="134" t="s">
        <v>232</v>
      </c>
      <c r="F173" s="135" t="s">
        <v>233</v>
      </c>
      <c r="G173" s="136" t="s">
        <v>234</v>
      </c>
      <c r="H173" s="137">
        <v>6</v>
      </c>
      <c r="I173" s="138"/>
      <c r="J173" s="139">
        <f>ROUND(I173*H173,2)</f>
        <v>0</v>
      </c>
      <c r="K173" s="135" t="s">
        <v>127</v>
      </c>
      <c r="L173" s="32"/>
      <c r="M173" s="140" t="s">
        <v>1</v>
      </c>
      <c r="N173" s="141" t="s">
        <v>43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142</v>
      </c>
      <c r="AT173" s="144" t="s">
        <v>123</v>
      </c>
      <c r="AU173" s="144" t="s">
        <v>129</v>
      </c>
      <c r="AY173" s="17" t="s">
        <v>120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129</v>
      </c>
      <c r="BK173" s="145">
        <f>ROUND(I173*H173,2)</f>
        <v>0</v>
      </c>
      <c r="BL173" s="17" t="s">
        <v>142</v>
      </c>
      <c r="BM173" s="144" t="s">
        <v>235</v>
      </c>
    </row>
    <row r="174" spans="2:65" s="12" customFormat="1">
      <c r="B174" s="153"/>
      <c r="D174" s="146" t="s">
        <v>230</v>
      </c>
      <c r="E174" s="154" t="s">
        <v>1</v>
      </c>
      <c r="F174" s="155" t="s">
        <v>236</v>
      </c>
      <c r="H174" s="156">
        <v>6</v>
      </c>
      <c r="I174" s="157"/>
      <c r="L174" s="153"/>
      <c r="M174" s="158"/>
      <c r="T174" s="159"/>
      <c r="AT174" s="154" t="s">
        <v>230</v>
      </c>
      <c r="AU174" s="154" t="s">
        <v>129</v>
      </c>
      <c r="AV174" s="12" t="s">
        <v>129</v>
      </c>
      <c r="AW174" s="12" t="s">
        <v>32</v>
      </c>
      <c r="AX174" s="12" t="s">
        <v>85</v>
      </c>
      <c r="AY174" s="154" t="s">
        <v>120</v>
      </c>
    </row>
    <row r="175" spans="2:65" s="1" customFormat="1" ht="24.2" customHeight="1">
      <c r="B175" s="132"/>
      <c r="C175" s="133" t="s">
        <v>138</v>
      </c>
      <c r="D175" s="133" t="s">
        <v>123</v>
      </c>
      <c r="E175" s="134" t="s">
        <v>237</v>
      </c>
      <c r="F175" s="135" t="s">
        <v>238</v>
      </c>
      <c r="G175" s="136" t="s">
        <v>234</v>
      </c>
      <c r="H175" s="137">
        <v>6</v>
      </c>
      <c r="I175" s="138"/>
      <c r="J175" s="139">
        <f>ROUND(I175*H175,2)</f>
        <v>0</v>
      </c>
      <c r="K175" s="135" t="s">
        <v>127</v>
      </c>
      <c r="L175" s="32"/>
      <c r="M175" s="140" t="s">
        <v>1</v>
      </c>
      <c r="N175" s="141" t="s">
        <v>43</v>
      </c>
      <c r="P175" s="142">
        <f>O175*H175</f>
        <v>0</v>
      </c>
      <c r="Q175" s="142">
        <v>0</v>
      </c>
      <c r="R175" s="142">
        <f>Q175*H175</f>
        <v>0</v>
      </c>
      <c r="S175" s="142">
        <v>0</v>
      </c>
      <c r="T175" s="143">
        <f>S175*H175</f>
        <v>0</v>
      </c>
      <c r="AR175" s="144" t="s">
        <v>142</v>
      </c>
      <c r="AT175" s="144" t="s">
        <v>123</v>
      </c>
      <c r="AU175" s="144" t="s">
        <v>129</v>
      </c>
      <c r="AY175" s="17" t="s">
        <v>120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7" t="s">
        <v>129</v>
      </c>
      <c r="BK175" s="145">
        <f>ROUND(I175*H175,2)</f>
        <v>0</v>
      </c>
      <c r="BL175" s="17" t="s">
        <v>142</v>
      </c>
      <c r="BM175" s="144" t="s">
        <v>239</v>
      </c>
    </row>
    <row r="176" spans="2:65" s="1" customFormat="1" ht="37.9" customHeight="1">
      <c r="B176" s="132"/>
      <c r="C176" s="133" t="s">
        <v>142</v>
      </c>
      <c r="D176" s="133" t="s">
        <v>123</v>
      </c>
      <c r="E176" s="134" t="s">
        <v>240</v>
      </c>
      <c r="F176" s="135" t="s">
        <v>241</v>
      </c>
      <c r="G176" s="136" t="s">
        <v>234</v>
      </c>
      <c r="H176" s="137">
        <v>6</v>
      </c>
      <c r="I176" s="138"/>
      <c r="J176" s="139">
        <f>ROUND(I176*H176,2)</f>
        <v>0</v>
      </c>
      <c r="K176" s="135" t="s">
        <v>127</v>
      </c>
      <c r="L176" s="32"/>
      <c r="M176" s="140" t="s">
        <v>1</v>
      </c>
      <c r="N176" s="141" t="s">
        <v>43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142</v>
      </c>
      <c r="AT176" s="144" t="s">
        <v>123</v>
      </c>
      <c r="AU176" s="144" t="s">
        <v>129</v>
      </c>
      <c r="AY176" s="17" t="s">
        <v>120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129</v>
      </c>
      <c r="BK176" s="145">
        <f>ROUND(I176*H176,2)</f>
        <v>0</v>
      </c>
      <c r="BL176" s="17" t="s">
        <v>142</v>
      </c>
      <c r="BM176" s="144" t="s">
        <v>242</v>
      </c>
    </row>
    <row r="177" spans="2:65" s="1" customFormat="1" ht="16.5" customHeight="1">
      <c r="B177" s="132"/>
      <c r="C177" s="133" t="s">
        <v>119</v>
      </c>
      <c r="D177" s="133" t="s">
        <v>123</v>
      </c>
      <c r="E177" s="134" t="s">
        <v>243</v>
      </c>
      <c r="F177" s="135" t="s">
        <v>244</v>
      </c>
      <c r="G177" s="136" t="s">
        <v>234</v>
      </c>
      <c r="H177" s="137">
        <v>6</v>
      </c>
      <c r="I177" s="138"/>
      <c r="J177" s="139">
        <f>ROUND(I177*H177,2)</f>
        <v>0</v>
      </c>
      <c r="K177" s="135" t="s">
        <v>127</v>
      </c>
      <c r="L177" s="32"/>
      <c r="M177" s="140" t="s">
        <v>1</v>
      </c>
      <c r="N177" s="141" t="s">
        <v>43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142</v>
      </c>
      <c r="AT177" s="144" t="s">
        <v>123</v>
      </c>
      <c r="AU177" s="144" t="s">
        <v>129</v>
      </c>
      <c r="AY177" s="17" t="s">
        <v>120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129</v>
      </c>
      <c r="BK177" s="145">
        <f>ROUND(I177*H177,2)</f>
        <v>0</v>
      </c>
      <c r="BL177" s="17" t="s">
        <v>142</v>
      </c>
      <c r="BM177" s="144" t="s">
        <v>245</v>
      </c>
    </row>
    <row r="178" spans="2:65" s="1" customFormat="1" ht="33" customHeight="1">
      <c r="B178" s="132"/>
      <c r="C178" s="133" t="s">
        <v>150</v>
      </c>
      <c r="D178" s="133" t="s">
        <v>123</v>
      </c>
      <c r="E178" s="134" t="s">
        <v>246</v>
      </c>
      <c r="F178" s="135" t="s">
        <v>247</v>
      </c>
      <c r="G178" s="136" t="s">
        <v>248</v>
      </c>
      <c r="H178" s="137">
        <v>10.8</v>
      </c>
      <c r="I178" s="138"/>
      <c r="J178" s="139">
        <f>ROUND(I178*H178,2)</f>
        <v>0</v>
      </c>
      <c r="K178" s="135" t="s">
        <v>127</v>
      </c>
      <c r="L178" s="32"/>
      <c r="M178" s="140" t="s">
        <v>1</v>
      </c>
      <c r="N178" s="141" t="s">
        <v>43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142</v>
      </c>
      <c r="AT178" s="144" t="s">
        <v>123</v>
      </c>
      <c r="AU178" s="144" t="s">
        <v>129</v>
      </c>
      <c r="AY178" s="17" t="s">
        <v>120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7" t="s">
        <v>129</v>
      </c>
      <c r="BK178" s="145">
        <f>ROUND(I178*H178,2)</f>
        <v>0</v>
      </c>
      <c r="BL178" s="17" t="s">
        <v>142</v>
      </c>
      <c r="BM178" s="144" t="s">
        <v>249</v>
      </c>
    </row>
    <row r="179" spans="2:65" s="12" customFormat="1">
      <c r="B179" s="153"/>
      <c r="D179" s="146" t="s">
        <v>230</v>
      </c>
      <c r="E179" s="154" t="s">
        <v>1</v>
      </c>
      <c r="F179" s="155" t="s">
        <v>250</v>
      </c>
      <c r="H179" s="156">
        <v>10.8</v>
      </c>
      <c r="I179" s="157"/>
      <c r="L179" s="153"/>
      <c r="M179" s="158"/>
      <c r="T179" s="159"/>
      <c r="AT179" s="154" t="s">
        <v>230</v>
      </c>
      <c r="AU179" s="154" t="s">
        <v>129</v>
      </c>
      <c r="AV179" s="12" t="s">
        <v>129</v>
      </c>
      <c r="AW179" s="12" t="s">
        <v>32</v>
      </c>
      <c r="AX179" s="12" t="s">
        <v>85</v>
      </c>
      <c r="AY179" s="154" t="s">
        <v>120</v>
      </c>
    </row>
    <row r="180" spans="2:65" s="1" customFormat="1" ht="24.2" customHeight="1">
      <c r="B180" s="132"/>
      <c r="C180" s="133" t="s">
        <v>154</v>
      </c>
      <c r="D180" s="133" t="s">
        <v>123</v>
      </c>
      <c r="E180" s="134" t="s">
        <v>251</v>
      </c>
      <c r="F180" s="135" t="s">
        <v>252</v>
      </c>
      <c r="G180" s="136" t="s">
        <v>228</v>
      </c>
      <c r="H180" s="137">
        <v>25</v>
      </c>
      <c r="I180" s="138"/>
      <c r="J180" s="139">
        <f>ROUND(I180*H180,2)</f>
        <v>0</v>
      </c>
      <c r="K180" s="135" t="s">
        <v>127</v>
      </c>
      <c r="L180" s="32"/>
      <c r="M180" s="140" t="s">
        <v>1</v>
      </c>
      <c r="N180" s="141" t="s">
        <v>43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142</v>
      </c>
      <c r="AT180" s="144" t="s">
        <v>123</v>
      </c>
      <c r="AU180" s="144" t="s">
        <v>129</v>
      </c>
      <c r="AY180" s="17" t="s">
        <v>120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129</v>
      </c>
      <c r="BK180" s="145">
        <f>ROUND(I180*H180,2)</f>
        <v>0</v>
      </c>
      <c r="BL180" s="17" t="s">
        <v>142</v>
      </c>
      <c r="BM180" s="144" t="s">
        <v>253</v>
      </c>
    </row>
    <row r="181" spans="2:65" s="1" customFormat="1" ht="16.5" customHeight="1">
      <c r="B181" s="132"/>
      <c r="C181" s="160" t="s">
        <v>161</v>
      </c>
      <c r="D181" s="160" t="s">
        <v>254</v>
      </c>
      <c r="E181" s="161" t="s">
        <v>255</v>
      </c>
      <c r="F181" s="162" t="s">
        <v>256</v>
      </c>
      <c r="G181" s="163" t="s">
        <v>248</v>
      </c>
      <c r="H181" s="164">
        <v>9.9</v>
      </c>
      <c r="I181" s="165"/>
      <c r="J181" s="166">
        <f>ROUND(I181*H181,2)</f>
        <v>0</v>
      </c>
      <c r="K181" s="162" t="s">
        <v>127</v>
      </c>
      <c r="L181" s="167"/>
      <c r="M181" s="168" t="s">
        <v>1</v>
      </c>
      <c r="N181" s="169" t="s">
        <v>43</v>
      </c>
      <c r="P181" s="142">
        <f>O181*H181</f>
        <v>0</v>
      </c>
      <c r="Q181" s="142">
        <v>1</v>
      </c>
      <c r="R181" s="142">
        <f>Q181*H181</f>
        <v>9.9</v>
      </c>
      <c r="S181" s="142">
        <v>0</v>
      </c>
      <c r="T181" s="143">
        <f>S181*H181</f>
        <v>0</v>
      </c>
      <c r="AR181" s="144" t="s">
        <v>161</v>
      </c>
      <c r="AT181" s="144" t="s">
        <v>254</v>
      </c>
      <c r="AU181" s="144" t="s">
        <v>129</v>
      </c>
      <c r="AY181" s="17" t="s">
        <v>120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129</v>
      </c>
      <c r="BK181" s="145">
        <f>ROUND(I181*H181,2)</f>
        <v>0</v>
      </c>
      <c r="BL181" s="17" t="s">
        <v>142</v>
      </c>
      <c r="BM181" s="144" t="s">
        <v>257</v>
      </c>
    </row>
    <row r="182" spans="2:65" s="12" customFormat="1">
      <c r="B182" s="153"/>
      <c r="D182" s="146" t="s">
        <v>230</v>
      </c>
      <c r="E182" s="154" t="s">
        <v>1</v>
      </c>
      <c r="F182" s="155" t="s">
        <v>258</v>
      </c>
      <c r="H182" s="156">
        <v>9.9</v>
      </c>
      <c r="I182" s="157"/>
      <c r="L182" s="153"/>
      <c r="M182" s="158"/>
      <c r="T182" s="159"/>
      <c r="AT182" s="154" t="s">
        <v>230</v>
      </c>
      <c r="AU182" s="154" t="s">
        <v>129</v>
      </c>
      <c r="AV182" s="12" t="s">
        <v>129</v>
      </c>
      <c r="AW182" s="12" t="s">
        <v>32</v>
      </c>
      <c r="AX182" s="12" t="s">
        <v>85</v>
      </c>
      <c r="AY182" s="154" t="s">
        <v>120</v>
      </c>
    </row>
    <row r="183" spans="2:65" s="1" customFormat="1" ht="24.2" customHeight="1">
      <c r="B183" s="132"/>
      <c r="C183" s="133" t="s">
        <v>168</v>
      </c>
      <c r="D183" s="133" t="s">
        <v>123</v>
      </c>
      <c r="E183" s="134" t="s">
        <v>259</v>
      </c>
      <c r="F183" s="135" t="s">
        <v>260</v>
      </c>
      <c r="G183" s="136" t="s">
        <v>228</v>
      </c>
      <c r="H183" s="137">
        <v>30</v>
      </c>
      <c r="I183" s="138"/>
      <c r="J183" s="139">
        <f>ROUND(I183*H183,2)</f>
        <v>0</v>
      </c>
      <c r="K183" s="135" t="s">
        <v>127</v>
      </c>
      <c r="L183" s="32"/>
      <c r="M183" s="140" t="s">
        <v>1</v>
      </c>
      <c r="N183" s="141" t="s">
        <v>43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142</v>
      </c>
      <c r="AT183" s="144" t="s">
        <v>123</v>
      </c>
      <c r="AU183" s="144" t="s">
        <v>129</v>
      </c>
      <c r="AY183" s="17" t="s">
        <v>120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129</v>
      </c>
      <c r="BK183" s="145">
        <f>ROUND(I183*H183,2)</f>
        <v>0</v>
      </c>
      <c r="BL183" s="17" t="s">
        <v>142</v>
      </c>
      <c r="BM183" s="144" t="s">
        <v>261</v>
      </c>
    </row>
    <row r="184" spans="2:65" s="12" customFormat="1">
      <c r="B184" s="153"/>
      <c r="D184" s="146" t="s">
        <v>230</v>
      </c>
      <c r="E184" s="154" t="s">
        <v>1</v>
      </c>
      <c r="F184" s="155" t="s">
        <v>262</v>
      </c>
      <c r="H184" s="156">
        <v>30</v>
      </c>
      <c r="I184" s="157"/>
      <c r="L184" s="153"/>
      <c r="M184" s="158"/>
      <c r="T184" s="159"/>
      <c r="AT184" s="154" t="s">
        <v>230</v>
      </c>
      <c r="AU184" s="154" t="s">
        <v>129</v>
      </c>
      <c r="AV184" s="12" t="s">
        <v>129</v>
      </c>
      <c r="AW184" s="12" t="s">
        <v>32</v>
      </c>
      <c r="AX184" s="12" t="s">
        <v>85</v>
      </c>
      <c r="AY184" s="154" t="s">
        <v>120</v>
      </c>
    </row>
    <row r="185" spans="2:65" s="11" customFormat="1" ht="22.9" customHeight="1">
      <c r="B185" s="120"/>
      <c r="D185" s="121" t="s">
        <v>76</v>
      </c>
      <c r="E185" s="130" t="s">
        <v>263</v>
      </c>
      <c r="F185" s="130" t="s">
        <v>264</v>
      </c>
      <c r="I185" s="123"/>
      <c r="J185" s="131">
        <f>BK185</f>
        <v>0</v>
      </c>
      <c r="L185" s="120"/>
      <c r="M185" s="125"/>
      <c r="P185" s="126">
        <f>SUM(P186:P192)</f>
        <v>0</v>
      </c>
      <c r="R185" s="126">
        <f>SUM(R186:R192)</f>
        <v>8.0000000000000004E-4</v>
      </c>
      <c r="T185" s="127">
        <f>SUM(T186:T192)</f>
        <v>0</v>
      </c>
      <c r="AR185" s="121" t="s">
        <v>85</v>
      </c>
      <c r="AT185" s="128" t="s">
        <v>76</v>
      </c>
      <c r="AU185" s="128" t="s">
        <v>85</v>
      </c>
      <c r="AY185" s="121" t="s">
        <v>120</v>
      </c>
      <c r="BK185" s="129">
        <f>SUM(BK186:BK192)</f>
        <v>0</v>
      </c>
    </row>
    <row r="186" spans="2:65" s="1" customFormat="1" ht="24.2" customHeight="1">
      <c r="B186" s="132"/>
      <c r="C186" s="133" t="s">
        <v>265</v>
      </c>
      <c r="D186" s="133" t="s">
        <v>123</v>
      </c>
      <c r="E186" s="134" t="s">
        <v>266</v>
      </c>
      <c r="F186" s="135" t="s">
        <v>267</v>
      </c>
      <c r="G186" s="136" t="s">
        <v>228</v>
      </c>
      <c r="H186" s="137">
        <v>25</v>
      </c>
      <c r="I186" s="138"/>
      <c r="J186" s="139">
        <f>ROUND(I186*H186,2)</f>
        <v>0</v>
      </c>
      <c r="K186" s="135" t="s">
        <v>127</v>
      </c>
      <c r="L186" s="32"/>
      <c r="M186" s="140" t="s">
        <v>1</v>
      </c>
      <c r="N186" s="141" t="s">
        <v>43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142</v>
      </c>
      <c r="AT186" s="144" t="s">
        <v>123</v>
      </c>
      <c r="AU186" s="144" t="s">
        <v>129</v>
      </c>
      <c r="AY186" s="17" t="s">
        <v>120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129</v>
      </c>
      <c r="BK186" s="145">
        <f>ROUND(I186*H186,2)</f>
        <v>0</v>
      </c>
      <c r="BL186" s="17" t="s">
        <v>142</v>
      </c>
      <c r="BM186" s="144" t="s">
        <v>268</v>
      </c>
    </row>
    <row r="187" spans="2:65" s="1" customFormat="1" ht="16.5" customHeight="1">
      <c r="B187" s="132"/>
      <c r="C187" s="160" t="s">
        <v>269</v>
      </c>
      <c r="D187" s="160" t="s">
        <v>254</v>
      </c>
      <c r="E187" s="161" t="s">
        <v>270</v>
      </c>
      <c r="F187" s="162" t="s">
        <v>271</v>
      </c>
      <c r="G187" s="163" t="s">
        <v>272</v>
      </c>
      <c r="H187" s="164">
        <v>0.8</v>
      </c>
      <c r="I187" s="165"/>
      <c r="J187" s="166">
        <f>ROUND(I187*H187,2)</f>
        <v>0</v>
      </c>
      <c r="K187" s="162" t="s">
        <v>127</v>
      </c>
      <c r="L187" s="167"/>
      <c r="M187" s="168" t="s">
        <v>1</v>
      </c>
      <c r="N187" s="169" t="s">
        <v>43</v>
      </c>
      <c r="P187" s="142">
        <f>O187*H187</f>
        <v>0</v>
      </c>
      <c r="Q187" s="142">
        <v>1E-3</v>
      </c>
      <c r="R187" s="142">
        <f>Q187*H187</f>
        <v>8.0000000000000004E-4</v>
      </c>
      <c r="S187" s="142">
        <v>0</v>
      </c>
      <c r="T187" s="143">
        <f>S187*H187</f>
        <v>0</v>
      </c>
      <c r="AR187" s="144" t="s">
        <v>161</v>
      </c>
      <c r="AT187" s="144" t="s">
        <v>254</v>
      </c>
      <c r="AU187" s="144" t="s">
        <v>129</v>
      </c>
      <c r="AY187" s="17" t="s">
        <v>120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129</v>
      </c>
      <c r="BK187" s="145">
        <f>ROUND(I187*H187,2)</f>
        <v>0</v>
      </c>
      <c r="BL187" s="17" t="s">
        <v>142</v>
      </c>
      <c r="BM187" s="144" t="s">
        <v>273</v>
      </c>
    </row>
    <row r="188" spans="2:65" s="12" customFormat="1">
      <c r="B188" s="153"/>
      <c r="D188" s="146" t="s">
        <v>230</v>
      </c>
      <c r="E188" s="154" t="s">
        <v>1</v>
      </c>
      <c r="F188" s="155" t="s">
        <v>274</v>
      </c>
      <c r="H188" s="156">
        <v>0.8</v>
      </c>
      <c r="I188" s="157"/>
      <c r="L188" s="153"/>
      <c r="M188" s="158"/>
      <c r="T188" s="159"/>
      <c r="AT188" s="154" t="s">
        <v>230</v>
      </c>
      <c r="AU188" s="154" t="s">
        <v>129</v>
      </c>
      <c r="AV188" s="12" t="s">
        <v>129</v>
      </c>
      <c r="AW188" s="12" t="s">
        <v>32</v>
      </c>
      <c r="AX188" s="12" t="s">
        <v>85</v>
      </c>
      <c r="AY188" s="154" t="s">
        <v>120</v>
      </c>
    </row>
    <row r="189" spans="2:65" s="1" customFormat="1" ht="33" customHeight="1">
      <c r="B189" s="132"/>
      <c r="C189" s="133" t="s">
        <v>8</v>
      </c>
      <c r="D189" s="133" t="s">
        <v>123</v>
      </c>
      <c r="E189" s="134" t="s">
        <v>275</v>
      </c>
      <c r="F189" s="135" t="s">
        <v>276</v>
      </c>
      <c r="G189" s="136" t="s">
        <v>228</v>
      </c>
      <c r="H189" s="137">
        <v>25</v>
      </c>
      <c r="I189" s="138"/>
      <c r="J189" s="139">
        <f>ROUND(I189*H189,2)</f>
        <v>0</v>
      </c>
      <c r="K189" s="135" t="s">
        <v>127</v>
      </c>
      <c r="L189" s="32"/>
      <c r="M189" s="140" t="s">
        <v>1</v>
      </c>
      <c r="N189" s="141" t="s">
        <v>43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142</v>
      </c>
      <c r="AT189" s="144" t="s">
        <v>123</v>
      </c>
      <c r="AU189" s="144" t="s">
        <v>129</v>
      </c>
      <c r="AY189" s="17" t="s">
        <v>120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129</v>
      </c>
      <c r="BK189" s="145">
        <f>ROUND(I189*H189,2)</f>
        <v>0</v>
      </c>
      <c r="BL189" s="17" t="s">
        <v>142</v>
      </c>
      <c r="BM189" s="144" t="s">
        <v>277</v>
      </c>
    </row>
    <row r="190" spans="2:65" s="1" customFormat="1" ht="33" customHeight="1">
      <c r="B190" s="132"/>
      <c r="C190" s="133" t="s">
        <v>278</v>
      </c>
      <c r="D190" s="133" t="s">
        <v>123</v>
      </c>
      <c r="E190" s="134" t="s">
        <v>279</v>
      </c>
      <c r="F190" s="135" t="s">
        <v>280</v>
      </c>
      <c r="G190" s="136" t="s">
        <v>228</v>
      </c>
      <c r="H190" s="137">
        <v>25</v>
      </c>
      <c r="I190" s="138"/>
      <c r="J190" s="139">
        <f>ROUND(I190*H190,2)</f>
        <v>0</v>
      </c>
      <c r="K190" s="135" t="s">
        <v>127</v>
      </c>
      <c r="L190" s="32"/>
      <c r="M190" s="140" t="s">
        <v>1</v>
      </c>
      <c r="N190" s="141" t="s">
        <v>43</v>
      </c>
      <c r="P190" s="142">
        <f>O190*H190</f>
        <v>0</v>
      </c>
      <c r="Q190" s="142">
        <v>0</v>
      </c>
      <c r="R190" s="142">
        <f>Q190*H190</f>
        <v>0</v>
      </c>
      <c r="S190" s="142">
        <v>0</v>
      </c>
      <c r="T190" s="143">
        <f>S190*H190</f>
        <v>0</v>
      </c>
      <c r="AR190" s="144" t="s">
        <v>142</v>
      </c>
      <c r="AT190" s="144" t="s">
        <v>123</v>
      </c>
      <c r="AU190" s="144" t="s">
        <v>129</v>
      </c>
      <c r="AY190" s="17" t="s">
        <v>120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7" t="s">
        <v>129</v>
      </c>
      <c r="BK190" s="145">
        <f>ROUND(I190*H190,2)</f>
        <v>0</v>
      </c>
      <c r="BL190" s="17" t="s">
        <v>142</v>
      </c>
      <c r="BM190" s="144" t="s">
        <v>281</v>
      </c>
    </row>
    <row r="191" spans="2:65" s="1" customFormat="1" ht="16.5" customHeight="1">
      <c r="B191" s="132"/>
      <c r="C191" s="133" t="s">
        <v>282</v>
      </c>
      <c r="D191" s="133" t="s">
        <v>123</v>
      </c>
      <c r="E191" s="134" t="s">
        <v>283</v>
      </c>
      <c r="F191" s="135" t="s">
        <v>284</v>
      </c>
      <c r="G191" s="136" t="s">
        <v>234</v>
      </c>
      <c r="H191" s="137">
        <v>0.25</v>
      </c>
      <c r="I191" s="138"/>
      <c r="J191" s="139">
        <f>ROUND(I191*H191,2)</f>
        <v>0</v>
      </c>
      <c r="K191" s="135" t="s">
        <v>127</v>
      </c>
      <c r="L191" s="32"/>
      <c r="M191" s="140" t="s">
        <v>1</v>
      </c>
      <c r="N191" s="141" t="s">
        <v>43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142</v>
      </c>
      <c r="AT191" s="144" t="s">
        <v>123</v>
      </c>
      <c r="AU191" s="144" t="s">
        <v>129</v>
      </c>
      <c r="AY191" s="17" t="s">
        <v>120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129</v>
      </c>
      <c r="BK191" s="145">
        <f>ROUND(I191*H191,2)</f>
        <v>0</v>
      </c>
      <c r="BL191" s="17" t="s">
        <v>142</v>
      </c>
      <c r="BM191" s="144" t="s">
        <v>285</v>
      </c>
    </row>
    <row r="192" spans="2:65" s="12" customFormat="1">
      <c r="B192" s="153"/>
      <c r="D192" s="146" t="s">
        <v>230</v>
      </c>
      <c r="E192" s="154" t="s">
        <v>1</v>
      </c>
      <c r="F192" s="155" t="s">
        <v>286</v>
      </c>
      <c r="H192" s="156">
        <v>0.25</v>
      </c>
      <c r="I192" s="157"/>
      <c r="L192" s="153"/>
      <c r="M192" s="158"/>
      <c r="T192" s="159"/>
      <c r="AT192" s="154" t="s">
        <v>230</v>
      </c>
      <c r="AU192" s="154" t="s">
        <v>129</v>
      </c>
      <c r="AV192" s="12" t="s">
        <v>129</v>
      </c>
      <c r="AW192" s="12" t="s">
        <v>32</v>
      </c>
      <c r="AX192" s="12" t="s">
        <v>85</v>
      </c>
      <c r="AY192" s="154" t="s">
        <v>120</v>
      </c>
    </row>
    <row r="193" spans="2:65" s="11" customFormat="1" ht="22.9" customHeight="1">
      <c r="B193" s="120"/>
      <c r="D193" s="121" t="s">
        <v>76</v>
      </c>
      <c r="E193" s="130" t="s">
        <v>129</v>
      </c>
      <c r="F193" s="130" t="s">
        <v>287</v>
      </c>
      <c r="I193" s="123"/>
      <c r="J193" s="131">
        <f>BK193</f>
        <v>0</v>
      </c>
      <c r="L193" s="120"/>
      <c r="M193" s="125"/>
      <c r="P193" s="126">
        <f>SUM(P194:P196)</f>
        <v>0</v>
      </c>
      <c r="R193" s="126">
        <f>SUM(R194:R196)</f>
        <v>0.55640219999999996</v>
      </c>
      <c r="T193" s="127">
        <f>SUM(T194:T196)</f>
        <v>0</v>
      </c>
      <c r="AR193" s="121" t="s">
        <v>85</v>
      </c>
      <c r="AT193" s="128" t="s">
        <v>76</v>
      </c>
      <c r="AU193" s="128" t="s">
        <v>85</v>
      </c>
      <c r="AY193" s="121" t="s">
        <v>120</v>
      </c>
      <c r="BK193" s="129">
        <f>SUM(BK194:BK196)</f>
        <v>0</v>
      </c>
    </row>
    <row r="194" spans="2:65" s="1" customFormat="1" ht="33" customHeight="1">
      <c r="B194" s="132"/>
      <c r="C194" s="133" t="s">
        <v>288</v>
      </c>
      <c r="D194" s="133" t="s">
        <v>123</v>
      </c>
      <c r="E194" s="134" t="s">
        <v>289</v>
      </c>
      <c r="F194" s="135" t="s">
        <v>290</v>
      </c>
      <c r="G194" s="136" t="s">
        <v>228</v>
      </c>
      <c r="H194" s="137">
        <v>2.2999999999999998</v>
      </c>
      <c r="I194" s="138"/>
      <c r="J194" s="139">
        <f>ROUND(I194*H194,2)</f>
        <v>0</v>
      </c>
      <c r="K194" s="135" t="s">
        <v>127</v>
      </c>
      <c r="L194" s="32"/>
      <c r="M194" s="140" t="s">
        <v>1</v>
      </c>
      <c r="N194" s="141" t="s">
        <v>43</v>
      </c>
      <c r="P194" s="142">
        <f>O194*H194</f>
        <v>0</v>
      </c>
      <c r="Q194" s="142">
        <v>0.23132</v>
      </c>
      <c r="R194" s="142">
        <f>Q194*H194</f>
        <v>0.53203599999999995</v>
      </c>
      <c r="S194" s="142">
        <v>0</v>
      </c>
      <c r="T194" s="143">
        <f>S194*H194</f>
        <v>0</v>
      </c>
      <c r="AR194" s="144" t="s">
        <v>142</v>
      </c>
      <c r="AT194" s="144" t="s">
        <v>123</v>
      </c>
      <c r="AU194" s="144" t="s">
        <v>129</v>
      </c>
      <c r="AY194" s="17" t="s">
        <v>120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7" t="s">
        <v>129</v>
      </c>
      <c r="BK194" s="145">
        <f>ROUND(I194*H194,2)</f>
        <v>0</v>
      </c>
      <c r="BL194" s="17" t="s">
        <v>142</v>
      </c>
      <c r="BM194" s="144" t="s">
        <v>291</v>
      </c>
    </row>
    <row r="195" spans="2:65" s="12" customFormat="1">
      <c r="B195" s="153"/>
      <c r="D195" s="146" t="s">
        <v>230</v>
      </c>
      <c r="E195" s="154" t="s">
        <v>1</v>
      </c>
      <c r="F195" s="155" t="s">
        <v>292</v>
      </c>
      <c r="H195" s="156">
        <v>2.2999999999999998</v>
      </c>
      <c r="I195" s="157"/>
      <c r="L195" s="153"/>
      <c r="M195" s="158"/>
      <c r="T195" s="159"/>
      <c r="AT195" s="154" t="s">
        <v>230</v>
      </c>
      <c r="AU195" s="154" t="s">
        <v>129</v>
      </c>
      <c r="AV195" s="12" t="s">
        <v>129</v>
      </c>
      <c r="AW195" s="12" t="s">
        <v>32</v>
      </c>
      <c r="AX195" s="12" t="s">
        <v>85</v>
      </c>
      <c r="AY195" s="154" t="s">
        <v>120</v>
      </c>
    </row>
    <row r="196" spans="2:65" s="1" customFormat="1" ht="24.2" customHeight="1">
      <c r="B196" s="132"/>
      <c r="C196" s="133" t="s">
        <v>293</v>
      </c>
      <c r="D196" s="133" t="s">
        <v>123</v>
      </c>
      <c r="E196" s="134" t="s">
        <v>294</v>
      </c>
      <c r="F196" s="135" t="s">
        <v>295</v>
      </c>
      <c r="G196" s="136" t="s">
        <v>248</v>
      </c>
      <c r="H196" s="137">
        <v>2.3E-2</v>
      </c>
      <c r="I196" s="138"/>
      <c r="J196" s="139">
        <f>ROUND(I196*H196,2)</f>
        <v>0</v>
      </c>
      <c r="K196" s="135" t="s">
        <v>127</v>
      </c>
      <c r="L196" s="32"/>
      <c r="M196" s="140" t="s">
        <v>1</v>
      </c>
      <c r="N196" s="141" t="s">
        <v>43</v>
      </c>
      <c r="P196" s="142">
        <f>O196*H196</f>
        <v>0</v>
      </c>
      <c r="Q196" s="142">
        <v>1.0593999999999999</v>
      </c>
      <c r="R196" s="142">
        <f>Q196*H196</f>
        <v>2.4366199999999998E-2</v>
      </c>
      <c r="S196" s="142">
        <v>0</v>
      </c>
      <c r="T196" s="143">
        <f>S196*H196</f>
        <v>0</v>
      </c>
      <c r="AR196" s="144" t="s">
        <v>142</v>
      </c>
      <c r="AT196" s="144" t="s">
        <v>123</v>
      </c>
      <c r="AU196" s="144" t="s">
        <v>129</v>
      </c>
      <c r="AY196" s="17" t="s">
        <v>120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129</v>
      </c>
      <c r="BK196" s="145">
        <f>ROUND(I196*H196,2)</f>
        <v>0</v>
      </c>
      <c r="BL196" s="17" t="s">
        <v>142</v>
      </c>
      <c r="BM196" s="144" t="s">
        <v>296</v>
      </c>
    </row>
    <row r="197" spans="2:65" s="11" customFormat="1" ht="22.9" customHeight="1">
      <c r="B197" s="120"/>
      <c r="D197" s="121" t="s">
        <v>76</v>
      </c>
      <c r="E197" s="130" t="s">
        <v>138</v>
      </c>
      <c r="F197" s="130" t="s">
        <v>297</v>
      </c>
      <c r="I197" s="123"/>
      <c r="J197" s="131">
        <f>BK197</f>
        <v>0</v>
      </c>
      <c r="L197" s="120"/>
      <c r="M197" s="125"/>
      <c r="P197" s="126">
        <f>SUM(P198:P298)</f>
        <v>0</v>
      </c>
      <c r="R197" s="126">
        <f>SUM(R198:R298)</f>
        <v>39.395182390000002</v>
      </c>
      <c r="T197" s="127">
        <f>SUM(T198:T298)</f>
        <v>0</v>
      </c>
      <c r="AR197" s="121" t="s">
        <v>85</v>
      </c>
      <c r="AT197" s="128" t="s">
        <v>76</v>
      </c>
      <c r="AU197" s="128" t="s">
        <v>85</v>
      </c>
      <c r="AY197" s="121" t="s">
        <v>120</v>
      </c>
      <c r="BK197" s="129">
        <f>SUM(BK198:BK298)</f>
        <v>0</v>
      </c>
    </row>
    <row r="198" spans="2:65" s="1" customFormat="1" ht="24.2" customHeight="1">
      <c r="B198" s="132"/>
      <c r="C198" s="133" t="s">
        <v>298</v>
      </c>
      <c r="D198" s="133" t="s">
        <v>123</v>
      </c>
      <c r="E198" s="134" t="s">
        <v>299</v>
      </c>
      <c r="F198" s="135" t="s">
        <v>300</v>
      </c>
      <c r="G198" s="136" t="s">
        <v>234</v>
      </c>
      <c r="H198" s="137">
        <v>0.56699999999999995</v>
      </c>
      <c r="I198" s="138"/>
      <c r="J198" s="139">
        <f>ROUND(I198*H198,2)</f>
        <v>0</v>
      </c>
      <c r="K198" s="135" t="s">
        <v>127</v>
      </c>
      <c r="L198" s="32"/>
      <c r="M198" s="140" t="s">
        <v>1</v>
      </c>
      <c r="N198" s="141" t="s">
        <v>43</v>
      </c>
      <c r="P198" s="142">
        <f>O198*H198</f>
        <v>0</v>
      </c>
      <c r="Q198" s="142">
        <v>1.8774999999999999</v>
      </c>
      <c r="R198" s="142">
        <f>Q198*H198</f>
        <v>1.0645424999999999</v>
      </c>
      <c r="S198" s="142">
        <v>0</v>
      </c>
      <c r="T198" s="143">
        <f>S198*H198</f>
        <v>0</v>
      </c>
      <c r="AR198" s="144" t="s">
        <v>142</v>
      </c>
      <c r="AT198" s="144" t="s">
        <v>123</v>
      </c>
      <c r="AU198" s="144" t="s">
        <v>129</v>
      </c>
      <c r="AY198" s="17" t="s">
        <v>120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129</v>
      </c>
      <c r="BK198" s="145">
        <f>ROUND(I198*H198,2)</f>
        <v>0</v>
      </c>
      <c r="BL198" s="17" t="s">
        <v>142</v>
      </c>
      <c r="BM198" s="144" t="s">
        <v>301</v>
      </c>
    </row>
    <row r="199" spans="2:65" s="12" customFormat="1">
      <c r="B199" s="153"/>
      <c r="D199" s="146" t="s">
        <v>230</v>
      </c>
      <c r="E199" s="154" t="s">
        <v>1</v>
      </c>
      <c r="F199" s="155" t="s">
        <v>302</v>
      </c>
      <c r="H199" s="156">
        <v>0.56699999999999995</v>
      </c>
      <c r="I199" s="157"/>
      <c r="L199" s="153"/>
      <c r="M199" s="158"/>
      <c r="T199" s="159"/>
      <c r="AT199" s="154" t="s">
        <v>230</v>
      </c>
      <c r="AU199" s="154" t="s">
        <v>129</v>
      </c>
      <c r="AV199" s="12" t="s">
        <v>129</v>
      </c>
      <c r="AW199" s="12" t="s">
        <v>32</v>
      </c>
      <c r="AX199" s="12" t="s">
        <v>77</v>
      </c>
      <c r="AY199" s="154" t="s">
        <v>120</v>
      </c>
    </row>
    <row r="200" spans="2:65" s="13" customFormat="1">
      <c r="B200" s="170"/>
      <c r="D200" s="146" t="s">
        <v>230</v>
      </c>
      <c r="E200" s="171" t="s">
        <v>1</v>
      </c>
      <c r="F200" s="172" t="s">
        <v>303</v>
      </c>
      <c r="H200" s="173">
        <v>0.56699999999999995</v>
      </c>
      <c r="I200" s="174"/>
      <c r="L200" s="170"/>
      <c r="M200" s="175"/>
      <c r="T200" s="176"/>
      <c r="AT200" s="171" t="s">
        <v>230</v>
      </c>
      <c r="AU200" s="171" t="s">
        <v>129</v>
      </c>
      <c r="AV200" s="13" t="s">
        <v>138</v>
      </c>
      <c r="AW200" s="13" t="s">
        <v>32</v>
      </c>
      <c r="AX200" s="13" t="s">
        <v>77</v>
      </c>
      <c r="AY200" s="171" t="s">
        <v>120</v>
      </c>
    </row>
    <row r="201" spans="2:65" s="14" customFormat="1">
      <c r="B201" s="177"/>
      <c r="D201" s="146" t="s">
        <v>230</v>
      </c>
      <c r="E201" s="178" t="s">
        <v>1</v>
      </c>
      <c r="F201" s="179" t="s">
        <v>304</v>
      </c>
      <c r="H201" s="180">
        <v>0.56699999999999995</v>
      </c>
      <c r="I201" s="181"/>
      <c r="L201" s="177"/>
      <c r="M201" s="182"/>
      <c r="T201" s="183"/>
      <c r="AT201" s="178" t="s">
        <v>230</v>
      </c>
      <c r="AU201" s="178" t="s">
        <v>129</v>
      </c>
      <c r="AV201" s="14" t="s">
        <v>142</v>
      </c>
      <c r="AW201" s="14" t="s">
        <v>32</v>
      </c>
      <c r="AX201" s="14" t="s">
        <v>85</v>
      </c>
      <c r="AY201" s="178" t="s">
        <v>120</v>
      </c>
    </row>
    <row r="202" spans="2:65" s="1" customFormat="1" ht="24.2" customHeight="1">
      <c r="B202" s="132"/>
      <c r="C202" s="133" t="s">
        <v>263</v>
      </c>
      <c r="D202" s="133" t="s">
        <v>123</v>
      </c>
      <c r="E202" s="134" t="s">
        <v>305</v>
      </c>
      <c r="F202" s="135" t="s">
        <v>306</v>
      </c>
      <c r="G202" s="136" t="s">
        <v>234</v>
      </c>
      <c r="H202" s="137">
        <v>1.161</v>
      </c>
      <c r="I202" s="138"/>
      <c r="J202" s="139">
        <f>ROUND(I202*H202,2)</f>
        <v>0</v>
      </c>
      <c r="K202" s="135" t="s">
        <v>127</v>
      </c>
      <c r="L202" s="32"/>
      <c r="M202" s="140" t="s">
        <v>1</v>
      </c>
      <c r="N202" s="141" t="s">
        <v>43</v>
      </c>
      <c r="P202" s="142">
        <f>O202*H202</f>
        <v>0</v>
      </c>
      <c r="Q202" s="142">
        <v>1.8774999999999999</v>
      </c>
      <c r="R202" s="142">
        <f>Q202*H202</f>
        <v>2.1797775000000001</v>
      </c>
      <c r="S202" s="142">
        <v>0</v>
      </c>
      <c r="T202" s="143">
        <f>S202*H202</f>
        <v>0</v>
      </c>
      <c r="AR202" s="144" t="s">
        <v>142</v>
      </c>
      <c r="AT202" s="144" t="s">
        <v>123</v>
      </c>
      <c r="AU202" s="144" t="s">
        <v>129</v>
      </c>
      <c r="AY202" s="17" t="s">
        <v>120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7" t="s">
        <v>129</v>
      </c>
      <c r="BK202" s="145">
        <f>ROUND(I202*H202,2)</f>
        <v>0</v>
      </c>
      <c r="BL202" s="17" t="s">
        <v>142</v>
      </c>
      <c r="BM202" s="144" t="s">
        <v>307</v>
      </c>
    </row>
    <row r="203" spans="2:65" s="12" customFormat="1">
      <c r="B203" s="153"/>
      <c r="D203" s="146" t="s">
        <v>230</v>
      </c>
      <c r="E203" s="154" t="s">
        <v>1</v>
      </c>
      <c r="F203" s="155" t="s">
        <v>308</v>
      </c>
      <c r="H203" s="156">
        <v>1.161</v>
      </c>
      <c r="I203" s="157"/>
      <c r="L203" s="153"/>
      <c r="M203" s="158"/>
      <c r="T203" s="159"/>
      <c r="AT203" s="154" t="s">
        <v>230</v>
      </c>
      <c r="AU203" s="154" t="s">
        <v>129</v>
      </c>
      <c r="AV203" s="12" t="s">
        <v>129</v>
      </c>
      <c r="AW203" s="12" t="s">
        <v>32</v>
      </c>
      <c r="AX203" s="12" t="s">
        <v>77</v>
      </c>
      <c r="AY203" s="154" t="s">
        <v>120</v>
      </c>
    </row>
    <row r="204" spans="2:65" s="13" customFormat="1">
      <c r="B204" s="170"/>
      <c r="D204" s="146" t="s">
        <v>230</v>
      </c>
      <c r="E204" s="171" t="s">
        <v>1</v>
      </c>
      <c r="F204" s="172" t="s">
        <v>303</v>
      </c>
      <c r="H204" s="173">
        <v>1.161</v>
      </c>
      <c r="I204" s="174"/>
      <c r="L204" s="170"/>
      <c r="M204" s="175"/>
      <c r="T204" s="176"/>
      <c r="AT204" s="171" t="s">
        <v>230</v>
      </c>
      <c r="AU204" s="171" t="s">
        <v>129</v>
      </c>
      <c r="AV204" s="13" t="s">
        <v>138</v>
      </c>
      <c r="AW204" s="13" t="s">
        <v>32</v>
      </c>
      <c r="AX204" s="13" t="s">
        <v>77</v>
      </c>
      <c r="AY204" s="171" t="s">
        <v>120</v>
      </c>
    </row>
    <row r="205" spans="2:65" s="14" customFormat="1">
      <c r="B205" s="177"/>
      <c r="D205" s="146" t="s">
        <v>230</v>
      </c>
      <c r="E205" s="178" t="s">
        <v>1</v>
      </c>
      <c r="F205" s="179" t="s">
        <v>304</v>
      </c>
      <c r="H205" s="180">
        <v>1.161</v>
      </c>
      <c r="I205" s="181"/>
      <c r="L205" s="177"/>
      <c r="M205" s="182"/>
      <c r="T205" s="183"/>
      <c r="AT205" s="178" t="s">
        <v>230</v>
      </c>
      <c r="AU205" s="178" t="s">
        <v>129</v>
      </c>
      <c r="AV205" s="14" t="s">
        <v>142</v>
      </c>
      <c r="AW205" s="14" t="s">
        <v>32</v>
      </c>
      <c r="AX205" s="14" t="s">
        <v>85</v>
      </c>
      <c r="AY205" s="178" t="s">
        <v>120</v>
      </c>
    </row>
    <row r="206" spans="2:65" s="1" customFormat="1" ht="24.2" customHeight="1">
      <c r="B206" s="132"/>
      <c r="C206" s="133" t="s">
        <v>309</v>
      </c>
      <c r="D206" s="133" t="s">
        <v>123</v>
      </c>
      <c r="E206" s="134" t="s">
        <v>310</v>
      </c>
      <c r="F206" s="135" t="s">
        <v>311</v>
      </c>
      <c r="G206" s="136" t="s">
        <v>228</v>
      </c>
      <c r="H206" s="137">
        <v>0.81</v>
      </c>
      <c r="I206" s="138"/>
      <c r="J206" s="139">
        <f>ROUND(I206*H206,2)</f>
        <v>0</v>
      </c>
      <c r="K206" s="135" t="s">
        <v>1</v>
      </c>
      <c r="L206" s="32"/>
      <c r="M206" s="140" t="s">
        <v>1</v>
      </c>
      <c r="N206" s="141" t="s">
        <v>43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142</v>
      </c>
      <c r="AT206" s="144" t="s">
        <v>123</v>
      </c>
      <c r="AU206" s="144" t="s">
        <v>129</v>
      </c>
      <c r="AY206" s="17" t="s">
        <v>120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7" t="s">
        <v>129</v>
      </c>
      <c r="BK206" s="145">
        <f>ROUND(I206*H206,2)</f>
        <v>0</v>
      </c>
      <c r="BL206" s="17" t="s">
        <v>142</v>
      </c>
      <c r="BM206" s="144" t="s">
        <v>312</v>
      </c>
    </row>
    <row r="207" spans="2:65" s="12" customFormat="1">
      <c r="B207" s="153"/>
      <c r="D207" s="146" t="s">
        <v>230</v>
      </c>
      <c r="E207" s="154" t="s">
        <v>1</v>
      </c>
      <c r="F207" s="155" t="s">
        <v>313</v>
      </c>
      <c r="H207" s="156">
        <v>0.54</v>
      </c>
      <c r="I207" s="157"/>
      <c r="L207" s="153"/>
      <c r="M207" s="158"/>
      <c r="T207" s="159"/>
      <c r="AT207" s="154" t="s">
        <v>230</v>
      </c>
      <c r="AU207" s="154" t="s">
        <v>129</v>
      </c>
      <c r="AV207" s="12" t="s">
        <v>129</v>
      </c>
      <c r="AW207" s="12" t="s">
        <v>32</v>
      </c>
      <c r="AX207" s="12" t="s">
        <v>77</v>
      </c>
      <c r="AY207" s="154" t="s">
        <v>120</v>
      </c>
    </row>
    <row r="208" spans="2:65" s="12" customFormat="1">
      <c r="B208" s="153"/>
      <c r="D208" s="146" t="s">
        <v>230</v>
      </c>
      <c r="E208" s="154" t="s">
        <v>1</v>
      </c>
      <c r="F208" s="155" t="s">
        <v>314</v>
      </c>
      <c r="H208" s="156">
        <v>0.27</v>
      </c>
      <c r="I208" s="157"/>
      <c r="L208" s="153"/>
      <c r="M208" s="158"/>
      <c r="T208" s="159"/>
      <c r="AT208" s="154" t="s">
        <v>230</v>
      </c>
      <c r="AU208" s="154" t="s">
        <v>129</v>
      </c>
      <c r="AV208" s="12" t="s">
        <v>129</v>
      </c>
      <c r="AW208" s="12" t="s">
        <v>32</v>
      </c>
      <c r="AX208" s="12" t="s">
        <v>77</v>
      </c>
      <c r="AY208" s="154" t="s">
        <v>120</v>
      </c>
    </row>
    <row r="209" spans="2:65" s="14" customFormat="1">
      <c r="B209" s="177"/>
      <c r="D209" s="146" t="s">
        <v>230</v>
      </c>
      <c r="E209" s="178" t="s">
        <v>1</v>
      </c>
      <c r="F209" s="179" t="s">
        <v>304</v>
      </c>
      <c r="H209" s="180">
        <v>0.81</v>
      </c>
      <c r="I209" s="181"/>
      <c r="L209" s="177"/>
      <c r="M209" s="182"/>
      <c r="T209" s="183"/>
      <c r="AT209" s="178" t="s">
        <v>230</v>
      </c>
      <c r="AU209" s="178" t="s">
        <v>129</v>
      </c>
      <c r="AV209" s="14" t="s">
        <v>142</v>
      </c>
      <c r="AW209" s="14" t="s">
        <v>32</v>
      </c>
      <c r="AX209" s="14" t="s">
        <v>85</v>
      </c>
      <c r="AY209" s="178" t="s">
        <v>120</v>
      </c>
    </row>
    <row r="210" spans="2:65" s="1" customFormat="1" ht="37.9" customHeight="1">
      <c r="B210" s="132"/>
      <c r="C210" s="133" t="s">
        <v>315</v>
      </c>
      <c r="D210" s="133" t="s">
        <v>123</v>
      </c>
      <c r="E210" s="134" t="s">
        <v>316</v>
      </c>
      <c r="F210" s="135" t="s">
        <v>317</v>
      </c>
      <c r="G210" s="136" t="s">
        <v>228</v>
      </c>
      <c r="H210" s="137">
        <v>3.6</v>
      </c>
      <c r="I210" s="138"/>
      <c r="J210" s="139">
        <f>ROUND(I210*H210,2)</f>
        <v>0</v>
      </c>
      <c r="K210" s="135" t="s">
        <v>127</v>
      </c>
      <c r="L210" s="32"/>
      <c r="M210" s="140" t="s">
        <v>1</v>
      </c>
      <c r="N210" s="141" t="s">
        <v>43</v>
      </c>
      <c r="P210" s="142">
        <f>O210*H210</f>
        <v>0</v>
      </c>
      <c r="Q210" s="142">
        <v>0.1867</v>
      </c>
      <c r="R210" s="142">
        <f>Q210*H210</f>
        <v>0.67212000000000005</v>
      </c>
      <c r="S210" s="142">
        <v>0</v>
      </c>
      <c r="T210" s="143">
        <f>S210*H210</f>
        <v>0</v>
      </c>
      <c r="AR210" s="144" t="s">
        <v>142</v>
      </c>
      <c r="AT210" s="144" t="s">
        <v>123</v>
      </c>
      <c r="AU210" s="144" t="s">
        <v>129</v>
      </c>
      <c r="AY210" s="17" t="s">
        <v>120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7" t="s">
        <v>129</v>
      </c>
      <c r="BK210" s="145">
        <f>ROUND(I210*H210,2)</f>
        <v>0</v>
      </c>
      <c r="BL210" s="17" t="s">
        <v>142</v>
      </c>
      <c r="BM210" s="144" t="s">
        <v>318</v>
      </c>
    </row>
    <row r="211" spans="2:65" s="12" customFormat="1">
      <c r="B211" s="153"/>
      <c r="D211" s="146" t="s">
        <v>230</v>
      </c>
      <c r="E211" s="154" t="s">
        <v>1</v>
      </c>
      <c r="F211" s="155" t="s">
        <v>319</v>
      </c>
      <c r="H211" s="156">
        <v>3.6</v>
      </c>
      <c r="I211" s="157"/>
      <c r="L211" s="153"/>
      <c r="M211" s="158"/>
      <c r="T211" s="159"/>
      <c r="AT211" s="154" t="s">
        <v>230</v>
      </c>
      <c r="AU211" s="154" t="s">
        <v>129</v>
      </c>
      <c r="AV211" s="12" t="s">
        <v>129</v>
      </c>
      <c r="AW211" s="12" t="s">
        <v>32</v>
      </c>
      <c r="AX211" s="12" t="s">
        <v>77</v>
      </c>
      <c r="AY211" s="154" t="s">
        <v>120</v>
      </c>
    </row>
    <row r="212" spans="2:65" s="14" customFormat="1">
      <c r="B212" s="177"/>
      <c r="D212" s="146" t="s">
        <v>230</v>
      </c>
      <c r="E212" s="178" t="s">
        <v>1</v>
      </c>
      <c r="F212" s="179" t="s">
        <v>304</v>
      </c>
      <c r="H212" s="180">
        <v>3.6</v>
      </c>
      <c r="I212" s="181"/>
      <c r="L212" s="177"/>
      <c r="M212" s="182"/>
      <c r="T212" s="183"/>
      <c r="AT212" s="178" t="s">
        <v>230</v>
      </c>
      <c r="AU212" s="178" t="s">
        <v>129</v>
      </c>
      <c r="AV212" s="14" t="s">
        <v>142</v>
      </c>
      <c r="AW212" s="14" t="s">
        <v>32</v>
      </c>
      <c r="AX212" s="14" t="s">
        <v>85</v>
      </c>
      <c r="AY212" s="178" t="s">
        <v>120</v>
      </c>
    </row>
    <row r="213" spans="2:65" s="1" customFormat="1" ht="24.2" customHeight="1">
      <c r="B213" s="132"/>
      <c r="C213" s="133" t="s">
        <v>7</v>
      </c>
      <c r="D213" s="133" t="s">
        <v>123</v>
      </c>
      <c r="E213" s="134" t="s">
        <v>320</v>
      </c>
      <c r="F213" s="135" t="s">
        <v>321</v>
      </c>
      <c r="G213" s="136" t="s">
        <v>322</v>
      </c>
      <c r="H213" s="137">
        <v>2</v>
      </c>
      <c r="I213" s="138"/>
      <c r="J213" s="139">
        <f>ROUND(I213*H213,2)</f>
        <v>0</v>
      </c>
      <c r="K213" s="135" t="s">
        <v>1</v>
      </c>
      <c r="L213" s="32"/>
      <c r="M213" s="140" t="s">
        <v>1</v>
      </c>
      <c r="N213" s="141" t="s">
        <v>43</v>
      </c>
      <c r="P213" s="142">
        <f>O213*H213</f>
        <v>0</v>
      </c>
      <c r="Q213" s="142">
        <v>1.39757</v>
      </c>
      <c r="R213" s="142">
        <f>Q213*H213</f>
        <v>2.79514</v>
      </c>
      <c r="S213" s="142">
        <v>0</v>
      </c>
      <c r="T213" s="143">
        <f>S213*H213</f>
        <v>0</v>
      </c>
      <c r="AR213" s="144" t="s">
        <v>142</v>
      </c>
      <c r="AT213" s="144" t="s">
        <v>123</v>
      </c>
      <c r="AU213" s="144" t="s">
        <v>129</v>
      </c>
      <c r="AY213" s="17" t="s">
        <v>120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7" t="s">
        <v>129</v>
      </c>
      <c r="BK213" s="145">
        <f>ROUND(I213*H213,2)</f>
        <v>0</v>
      </c>
      <c r="BL213" s="17" t="s">
        <v>142</v>
      </c>
      <c r="BM213" s="144" t="s">
        <v>323</v>
      </c>
    </row>
    <row r="214" spans="2:65" s="1" customFormat="1" ht="19.5">
      <c r="B214" s="32"/>
      <c r="D214" s="146" t="s">
        <v>131</v>
      </c>
      <c r="F214" s="147" t="s">
        <v>324</v>
      </c>
      <c r="I214" s="148"/>
      <c r="L214" s="32"/>
      <c r="M214" s="149"/>
      <c r="T214" s="56"/>
      <c r="AT214" s="17" t="s">
        <v>131</v>
      </c>
      <c r="AU214" s="17" t="s">
        <v>129</v>
      </c>
    </row>
    <row r="215" spans="2:65" s="1" customFormat="1" ht="24.2" customHeight="1">
      <c r="B215" s="132"/>
      <c r="C215" s="133" t="s">
        <v>325</v>
      </c>
      <c r="D215" s="133" t="s">
        <v>123</v>
      </c>
      <c r="E215" s="134" t="s">
        <v>326</v>
      </c>
      <c r="F215" s="135" t="s">
        <v>327</v>
      </c>
      <c r="G215" s="136" t="s">
        <v>228</v>
      </c>
      <c r="H215" s="137">
        <v>3.48</v>
      </c>
      <c r="I215" s="138"/>
      <c r="J215" s="139">
        <f>ROUND(I215*H215,2)</f>
        <v>0</v>
      </c>
      <c r="K215" s="135" t="s">
        <v>127</v>
      </c>
      <c r="L215" s="32"/>
      <c r="M215" s="140" t="s">
        <v>1</v>
      </c>
      <c r="N215" s="141" t="s">
        <v>43</v>
      </c>
      <c r="P215" s="142">
        <f>O215*H215</f>
        <v>0</v>
      </c>
      <c r="Q215" s="142">
        <v>0.26905000000000001</v>
      </c>
      <c r="R215" s="142">
        <f>Q215*H215</f>
        <v>0.93629400000000007</v>
      </c>
      <c r="S215" s="142">
        <v>0</v>
      </c>
      <c r="T215" s="143">
        <f>S215*H215</f>
        <v>0</v>
      </c>
      <c r="AR215" s="144" t="s">
        <v>142</v>
      </c>
      <c r="AT215" s="144" t="s">
        <v>123</v>
      </c>
      <c r="AU215" s="144" t="s">
        <v>129</v>
      </c>
      <c r="AY215" s="17" t="s">
        <v>120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7" t="s">
        <v>129</v>
      </c>
      <c r="BK215" s="145">
        <f>ROUND(I215*H215,2)</f>
        <v>0</v>
      </c>
      <c r="BL215" s="17" t="s">
        <v>142</v>
      </c>
      <c r="BM215" s="144" t="s">
        <v>328</v>
      </c>
    </row>
    <row r="216" spans="2:65" s="12" customFormat="1">
      <c r="B216" s="153"/>
      <c r="D216" s="146" t="s">
        <v>230</v>
      </c>
      <c r="E216" s="154" t="s">
        <v>1</v>
      </c>
      <c r="F216" s="155" t="s">
        <v>329</v>
      </c>
      <c r="H216" s="156">
        <v>3.48</v>
      </c>
      <c r="I216" s="157"/>
      <c r="L216" s="153"/>
      <c r="M216" s="158"/>
      <c r="T216" s="159"/>
      <c r="AT216" s="154" t="s">
        <v>230</v>
      </c>
      <c r="AU216" s="154" t="s">
        <v>129</v>
      </c>
      <c r="AV216" s="12" t="s">
        <v>129</v>
      </c>
      <c r="AW216" s="12" t="s">
        <v>32</v>
      </c>
      <c r="AX216" s="12" t="s">
        <v>85</v>
      </c>
      <c r="AY216" s="154" t="s">
        <v>120</v>
      </c>
    </row>
    <row r="217" spans="2:65" s="1" customFormat="1" ht="37.9" customHeight="1">
      <c r="B217" s="132"/>
      <c r="C217" s="133" t="s">
        <v>330</v>
      </c>
      <c r="D217" s="133" t="s">
        <v>123</v>
      </c>
      <c r="E217" s="134" t="s">
        <v>331</v>
      </c>
      <c r="F217" s="135" t="s">
        <v>332</v>
      </c>
      <c r="G217" s="136" t="s">
        <v>228</v>
      </c>
      <c r="H217" s="137">
        <v>31.88</v>
      </c>
      <c r="I217" s="138"/>
      <c r="J217" s="139">
        <f>ROUND(I217*H217,2)</f>
        <v>0</v>
      </c>
      <c r="K217" s="135" t="s">
        <v>127</v>
      </c>
      <c r="L217" s="32"/>
      <c r="M217" s="140" t="s">
        <v>1</v>
      </c>
      <c r="N217" s="141" t="s">
        <v>43</v>
      </c>
      <c r="P217" s="142">
        <f>O217*H217</f>
        <v>0</v>
      </c>
      <c r="Q217" s="142">
        <v>0.28299000000000002</v>
      </c>
      <c r="R217" s="142">
        <f>Q217*H217</f>
        <v>9.0217212</v>
      </c>
      <c r="S217" s="142">
        <v>0</v>
      </c>
      <c r="T217" s="143">
        <f>S217*H217</f>
        <v>0</v>
      </c>
      <c r="AR217" s="144" t="s">
        <v>142</v>
      </c>
      <c r="AT217" s="144" t="s">
        <v>123</v>
      </c>
      <c r="AU217" s="144" t="s">
        <v>129</v>
      </c>
      <c r="AY217" s="17" t="s">
        <v>120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7" t="s">
        <v>129</v>
      </c>
      <c r="BK217" s="145">
        <f>ROUND(I217*H217,2)</f>
        <v>0</v>
      </c>
      <c r="BL217" s="17" t="s">
        <v>142</v>
      </c>
      <c r="BM217" s="144" t="s">
        <v>333</v>
      </c>
    </row>
    <row r="218" spans="2:65" s="12" customFormat="1">
      <c r="B218" s="153"/>
      <c r="D218" s="146" t="s">
        <v>230</v>
      </c>
      <c r="E218" s="154" t="s">
        <v>1</v>
      </c>
      <c r="F218" s="155" t="s">
        <v>334</v>
      </c>
      <c r="H218" s="156">
        <v>31.88</v>
      </c>
      <c r="I218" s="157"/>
      <c r="L218" s="153"/>
      <c r="M218" s="158"/>
      <c r="T218" s="159"/>
      <c r="AT218" s="154" t="s">
        <v>230</v>
      </c>
      <c r="AU218" s="154" t="s">
        <v>129</v>
      </c>
      <c r="AV218" s="12" t="s">
        <v>129</v>
      </c>
      <c r="AW218" s="12" t="s">
        <v>32</v>
      </c>
      <c r="AX218" s="12" t="s">
        <v>77</v>
      </c>
      <c r="AY218" s="154" t="s">
        <v>120</v>
      </c>
    </row>
    <row r="219" spans="2:65" s="13" customFormat="1">
      <c r="B219" s="170"/>
      <c r="D219" s="146" t="s">
        <v>230</v>
      </c>
      <c r="E219" s="171" t="s">
        <v>1</v>
      </c>
      <c r="F219" s="172" t="s">
        <v>335</v>
      </c>
      <c r="H219" s="173">
        <v>31.88</v>
      </c>
      <c r="I219" s="174"/>
      <c r="L219" s="170"/>
      <c r="M219" s="175"/>
      <c r="T219" s="176"/>
      <c r="AT219" s="171" t="s">
        <v>230</v>
      </c>
      <c r="AU219" s="171" t="s">
        <v>129</v>
      </c>
      <c r="AV219" s="13" t="s">
        <v>138</v>
      </c>
      <c r="AW219" s="13" t="s">
        <v>32</v>
      </c>
      <c r="AX219" s="13" t="s">
        <v>77</v>
      </c>
      <c r="AY219" s="171" t="s">
        <v>120</v>
      </c>
    </row>
    <row r="220" spans="2:65" s="14" customFormat="1">
      <c r="B220" s="177"/>
      <c r="D220" s="146" t="s">
        <v>230</v>
      </c>
      <c r="E220" s="178" t="s">
        <v>1</v>
      </c>
      <c r="F220" s="179" t="s">
        <v>304</v>
      </c>
      <c r="H220" s="180">
        <v>31.88</v>
      </c>
      <c r="I220" s="181"/>
      <c r="L220" s="177"/>
      <c r="M220" s="182"/>
      <c r="T220" s="183"/>
      <c r="AT220" s="178" t="s">
        <v>230</v>
      </c>
      <c r="AU220" s="178" t="s">
        <v>129</v>
      </c>
      <c r="AV220" s="14" t="s">
        <v>142</v>
      </c>
      <c r="AW220" s="14" t="s">
        <v>32</v>
      </c>
      <c r="AX220" s="14" t="s">
        <v>85</v>
      </c>
      <c r="AY220" s="178" t="s">
        <v>120</v>
      </c>
    </row>
    <row r="221" spans="2:65" s="1" customFormat="1" ht="24.2" customHeight="1">
      <c r="B221" s="132"/>
      <c r="C221" s="133" t="s">
        <v>336</v>
      </c>
      <c r="D221" s="133" t="s">
        <v>123</v>
      </c>
      <c r="E221" s="134" t="s">
        <v>337</v>
      </c>
      <c r="F221" s="135" t="s">
        <v>338</v>
      </c>
      <c r="G221" s="136" t="s">
        <v>339</v>
      </c>
      <c r="H221" s="137">
        <v>13</v>
      </c>
      <c r="I221" s="138"/>
      <c r="J221" s="139">
        <f>ROUND(I221*H221,2)</f>
        <v>0</v>
      </c>
      <c r="K221" s="135" t="s">
        <v>127</v>
      </c>
      <c r="L221" s="32"/>
      <c r="M221" s="140" t="s">
        <v>1</v>
      </c>
      <c r="N221" s="141" t="s">
        <v>43</v>
      </c>
      <c r="P221" s="142">
        <f>O221*H221</f>
        <v>0</v>
      </c>
      <c r="Q221" s="142">
        <v>1.5520000000000001E-2</v>
      </c>
      <c r="R221" s="142">
        <f>Q221*H221</f>
        <v>0.20176000000000002</v>
      </c>
      <c r="S221" s="142">
        <v>0</v>
      </c>
      <c r="T221" s="143">
        <f>S221*H221</f>
        <v>0</v>
      </c>
      <c r="AR221" s="144" t="s">
        <v>142</v>
      </c>
      <c r="AT221" s="144" t="s">
        <v>123</v>
      </c>
      <c r="AU221" s="144" t="s">
        <v>129</v>
      </c>
      <c r="AY221" s="17" t="s">
        <v>120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129</v>
      </c>
      <c r="BK221" s="145">
        <f>ROUND(I221*H221,2)</f>
        <v>0</v>
      </c>
      <c r="BL221" s="17" t="s">
        <v>142</v>
      </c>
      <c r="BM221" s="144" t="s">
        <v>340</v>
      </c>
    </row>
    <row r="222" spans="2:65" s="12" customFormat="1">
      <c r="B222" s="153"/>
      <c r="D222" s="146" t="s">
        <v>230</v>
      </c>
      <c r="E222" s="154" t="s">
        <v>1</v>
      </c>
      <c r="F222" s="155" t="s">
        <v>341</v>
      </c>
      <c r="H222" s="156">
        <v>13</v>
      </c>
      <c r="I222" s="157"/>
      <c r="L222" s="153"/>
      <c r="M222" s="158"/>
      <c r="T222" s="159"/>
      <c r="AT222" s="154" t="s">
        <v>230</v>
      </c>
      <c r="AU222" s="154" t="s">
        <v>129</v>
      </c>
      <c r="AV222" s="12" t="s">
        <v>129</v>
      </c>
      <c r="AW222" s="12" t="s">
        <v>32</v>
      </c>
      <c r="AX222" s="12" t="s">
        <v>77</v>
      </c>
      <c r="AY222" s="154" t="s">
        <v>120</v>
      </c>
    </row>
    <row r="223" spans="2:65" s="14" customFormat="1">
      <c r="B223" s="177"/>
      <c r="D223" s="146" t="s">
        <v>230</v>
      </c>
      <c r="E223" s="178" t="s">
        <v>1</v>
      </c>
      <c r="F223" s="179" t="s">
        <v>304</v>
      </c>
      <c r="H223" s="180">
        <v>13</v>
      </c>
      <c r="I223" s="181"/>
      <c r="L223" s="177"/>
      <c r="M223" s="182"/>
      <c r="T223" s="183"/>
      <c r="AT223" s="178" t="s">
        <v>230</v>
      </c>
      <c r="AU223" s="178" t="s">
        <v>129</v>
      </c>
      <c r="AV223" s="14" t="s">
        <v>142</v>
      </c>
      <c r="AW223" s="14" t="s">
        <v>32</v>
      </c>
      <c r="AX223" s="14" t="s">
        <v>85</v>
      </c>
      <c r="AY223" s="178" t="s">
        <v>120</v>
      </c>
    </row>
    <row r="224" spans="2:65" s="1" customFormat="1" ht="24.2" customHeight="1">
      <c r="B224" s="132"/>
      <c r="C224" s="133" t="s">
        <v>342</v>
      </c>
      <c r="D224" s="133" t="s">
        <v>123</v>
      </c>
      <c r="E224" s="134" t="s">
        <v>343</v>
      </c>
      <c r="F224" s="135" t="s">
        <v>344</v>
      </c>
      <c r="G224" s="136" t="s">
        <v>339</v>
      </c>
      <c r="H224" s="137">
        <v>2.4</v>
      </c>
      <c r="I224" s="138"/>
      <c r="J224" s="139">
        <f>ROUND(I224*H224,2)</f>
        <v>0</v>
      </c>
      <c r="K224" s="135" t="s">
        <v>127</v>
      </c>
      <c r="L224" s="32"/>
      <c r="M224" s="140" t="s">
        <v>1</v>
      </c>
      <c r="N224" s="141" t="s">
        <v>43</v>
      </c>
      <c r="P224" s="142">
        <f>O224*H224</f>
        <v>0</v>
      </c>
      <c r="Q224" s="142">
        <v>1.856E-2</v>
      </c>
      <c r="R224" s="142">
        <f>Q224*H224</f>
        <v>4.4544E-2</v>
      </c>
      <c r="S224" s="142">
        <v>0</v>
      </c>
      <c r="T224" s="143">
        <f>S224*H224</f>
        <v>0</v>
      </c>
      <c r="AR224" s="144" t="s">
        <v>142</v>
      </c>
      <c r="AT224" s="144" t="s">
        <v>123</v>
      </c>
      <c r="AU224" s="144" t="s">
        <v>129</v>
      </c>
      <c r="AY224" s="17" t="s">
        <v>120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7" t="s">
        <v>129</v>
      </c>
      <c r="BK224" s="145">
        <f>ROUND(I224*H224,2)</f>
        <v>0</v>
      </c>
      <c r="BL224" s="17" t="s">
        <v>142</v>
      </c>
      <c r="BM224" s="144" t="s">
        <v>345</v>
      </c>
    </row>
    <row r="225" spans="2:65" s="12" customFormat="1">
      <c r="B225" s="153"/>
      <c r="D225" s="146" t="s">
        <v>230</v>
      </c>
      <c r="E225" s="154" t="s">
        <v>1</v>
      </c>
      <c r="F225" s="155" t="s">
        <v>346</v>
      </c>
      <c r="H225" s="156">
        <v>2.4</v>
      </c>
      <c r="I225" s="157"/>
      <c r="L225" s="153"/>
      <c r="M225" s="158"/>
      <c r="T225" s="159"/>
      <c r="AT225" s="154" t="s">
        <v>230</v>
      </c>
      <c r="AU225" s="154" t="s">
        <v>129</v>
      </c>
      <c r="AV225" s="12" t="s">
        <v>129</v>
      </c>
      <c r="AW225" s="12" t="s">
        <v>32</v>
      </c>
      <c r="AX225" s="12" t="s">
        <v>85</v>
      </c>
      <c r="AY225" s="154" t="s">
        <v>120</v>
      </c>
    </row>
    <row r="226" spans="2:65" s="1" customFormat="1" ht="24.2" customHeight="1">
      <c r="B226" s="132"/>
      <c r="C226" s="133" t="s">
        <v>347</v>
      </c>
      <c r="D226" s="133" t="s">
        <v>123</v>
      </c>
      <c r="E226" s="134" t="s">
        <v>348</v>
      </c>
      <c r="F226" s="135" t="s">
        <v>349</v>
      </c>
      <c r="G226" s="136" t="s">
        <v>322</v>
      </c>
      <c r="H226" s="137">
        <v>2</v>
      </c>
      <c r="I226" s="138"/>
      <c r="J226" s="139">
        <f>ROUND(I226*H226,2)</f>
        <v>0</v>
      </c>
      <c r="K226" s="135" t="s">
        <v>1</v>
      </c>
      <c r="L226" s="32"/>
      <c r="M226" s="140" t="s">
        <v>1</v>
      </c>
      <c r="N226" s="141" t="s">
        <v>43</v>
      </c>
      <c r="P226" s="142">
        <f>O226*H226</f>
        <v>0</v>
      </c>
      <c r="Q226" s="142">
        <v>0</v>
      </c>
      <c r="R226" s="142">
        <f>Q226*H226</f>
        <v>0</v>
      </c>
      <c r="S226" s="142">
        <v>0</v>
      </c>
      <c r="T226" s="143">
        <f>S226*H226</f>
        <v>0</v>
      </c>
      <c r="AR226" s="144" t="s">
        <v>142</v>
      </c>
      <c r="AT226" s="144" t="s">
        <v>123</v>
      </c>
      <c r="AU226" s="144" t="s">
        <v>129</v>
      </c>
      <c r="AY226" s="17" t="s">
        <v>120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7" t="s">
        <v>129</v>
      </c>
      <c r="BK226" s="145">
        <f>ROUND(I226*H226,2)</f>
        <v>0</v>
      </c>
      <c r="BL226" s="17" t="s">
        <v>142</v>
      </c>
      <c r="BM226" s="144" t="s">
        <v>350</v>
      </c>
    </row>
    <row r="227" spans="2:65" s="1" customFormat="1" ht="24.2" customHeight="1">
      <c r="B227" s="132"/>
      <c r="C227" s="133" t="s">
        <v>351</v>
      </c>
      <c r="D227" s="133" t="s">
        <v>123</v>
      </c>
      <c r="E227" s="134" t="s">
        <v>352</v>
      </c>
      <c r="F227" s="135" t="s">
        <v>353</v>
      </c>
      <c r="G227" s="136" t="s">
        <v>322</v>
      </c>
      <c r="H227" s="137">
        <v>2</v>
      </c>
      <c r="I227" s="138"/>
      <c r="J227" s="139">
        <f>ROUND(I227*H227,2)</f>
        <v>0</v>
      </c>
      <c r="K227" s="135" t="s">
        <v>1</v>
      </c>
      <c r="L227" s="32"/>
      <c r="M227" s="140" t="s">
        <v>1</v>
      </c>
      <c r="N227" s="141" t="s">
        <v>43</v>
      </c>
      <c r="P227" s="142">
        <f>O227*H227</f>
        <v>0</v>
      </c>
      <c r="Q227" s="142">
        <v>0</v>
      </c>
      <c r="R227" s="142">
        <f>Q227*H227</f>
        <v>0</v>
      </c>
      <c r="S227" s="142">
        <v>0</v>
      </c>
      <c r="T227" s="143">
        <f>S227*H227</f>
        <v>0</v>
      </c>
      <c r="AR227" s="144" t="s">
        <v>142</v>
      </c>
      <c r="AT227" s="144" t="s">
        <v>123</v>
      </c>
      <c r="AU227" s="144" t="s">
        <v>129</v>
      </c>
      <c r="AY227" s="17" t="s">
        <v>120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129</v>
      </c>
      <c r="BK227" s="145">
        <f>ROUND(I227*H227,2)</f>
        <v>0</v>
      </c>
      <c r="BL227" s="17" t="s">
        <v>142</v>
      </c>
      <c r="BM227" s="144" t="s">
        <v>354</v>
      </c>
    </row>
    <row r="228" spans="2:65" s="1" customFormat="1" ht="21.75" customHeight="1">
      <c r="B228" s="132"/>
      <c r="C228" s="133" t="s">
        <v>355</v>
      </c>
      <c r="D228" s="133" t="s">
        <v>123</v>
      </c>
      <c r="E228" s="134" t="s">
        <v>356</v>
      </c>
      <c r="F228" s="135" t="s">
        <v>357</v>
      </c>
      <c r="G228" s="136" t="s">
        <v>322</v>
      </c>
      <c r="H228" s="137">
        <v>10</v>
      </c>
      <c r="I228" s="138"/>
      <c r="J228" s="139">
        <f>ROUND(I228*H228,2)</f>
        <v>0</v>
      </c>
      <c r="K228" s="135" t="s">
        <v>127</v>
      </c>
      <c r="L228" s="32"/>
      <c r="M228" s="140" t="s">
        <v>1</v>
      </c>
      <c r="N228" s="141" t="s">
        <v>43</v>
      </c>
      <c r="P228" s="142">
        <f>O228*H228</f>
        <v>0</v>
      </c>
      <c r="Q228" s="142">
        <v>4.555E-2</v>
      </c>
      <c r="R228" s="142">
        <f>Q228*H228</f>
        <v>0.45550000000000002</v>
      </c>
      <c r="S228" s="142">
        <v>0</v>
      </c>
      <c r="T228" s="143">
        <f>S228*H228</f>
        <v>0</v>
      </c>
      <c r="AR228" s="144" t="s">
        <v>142</v>
      </c>
      <c r="AT228" s="144" t="s">
        <v>123</v>
      </c>
      <c r="AU228" s="144" t="s">
        <v>129</v>
      </c>
      <c r="AY228" s="17" t="s">
        <v>120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7" t="s">
        <v>129</v>
      </c>
      <c r="BK228" s="145">
        <f>ROUND(I228*H228,2)</f>
        <v>0</v>
      </c>
      <c r="BL228" s="17" t="s">
        <v>142</v>
      </c>
      <c r="BM228" s="144" t="s">
        <v>358</v>
      </c>
    </row>
    <row r="229" spans="2:65" s="12" customFormat="1">
      <c r="B229" s="153"/>
      <c r="D229" s="146" t="s">
        <v>230</v>
      </c>
      <c r="E229" s="154" t="s">
        <v>1</v>
      </c>
      <c r="F229" s="155" t="s">
        <v>359</v>
      </c>
      <c r="H229" s="156">
        <v>10</v>
      </c>
      <c r="I229" s="157"/>
      <c r="L229" s="153"/>
      <c r="M229" s="158"/>
      <c r="T229" s="159"/>
      <c r="AT229" s="154" t="s">
        <v>230</v>
      </c>
      <c r="AU229" s="154" t="s">
        <v>129</v>
      </c>
      <c r="AV229" s="12" t="s">
        <v>129</v>
      </c>
      <c r="AW229" s="12" t="s">
        <v>32</v>
      </c>
      <c r="AX229" s="12" t="s">
        <v>85</v>
      </c>
      <c r="AY229" s="154" t="s">
        <v>120</v>
      </c>
    </row>
    <row r="230" spans="2:65" s="1" customFormat="1" ht="24.2" customHeight="1">
      <c r="B230" s="132"/>
      <c r="C230" s="133" t="s">
        <v>360</v>
      </c>
      <c r="D230" s="133" t="s">
        <v>123</v>
      </c>
      <c r="E230" s="134" t="s">
        <v>361</v>
      </c>
      <c r="F230" s="135" t="s">
        <v>362</v>
      </c>
      <c r="G230" s="136" t="s">
        <v>248</v>
      </c>
      <c r="H230" s="137">
        <v>0.22</v>
      </c>
      <c r="I230" s="138"/>
      <c r="J230" s="139">
        <f>ROUND(I230*H230,2)</f>
        <v>0</v>
      </c>
      <c r="K230" s="135" t="s">
        <v>127</v>
      </c>
      <c r="L230" s="32"/>
      <c r="M230" s="140" t="s">
        <v>1</v>
      </c>
      <c r="N230" s="141" t="s">
        <v>43</v>
      </c>
      <c r="P230" s="142">
        <f>O230*H230</f>
        <v>0</v>
      </c>
      <c r="Q230" s="142">
        <v>1.0900000000000001</v>
      </c>
      <c r="R230" s="142">
        <f>Q230*H230</f>
        <v>0.23980000000000001</v>
      </c>
      <c r="S230" s="142">
        <v>0</v>
      </c>
      <c r="T230" s="143">
        <f>S230*H230</f>
        <v>0</v>
      </c>
      <c r="AR230" s="144" t="s">
        <v>142</v>
      </c>
      <c r="AT230" s="144" t="s">
        <v>123</v>
      </c>
      <c r="AU230" s="144" t="s">
        <v>129</v>
      </c>
      <c r="AY230" s="17" t="s">
        <v>120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129</v>
      </c>
      <c r="BK230" s="145">
        <f>ROUND(I230*H230,2)</f>
        <v>0</v>
      </c>
      <c r="BL230" s="17" t="s">
        <v>142</v>
      </c>
      <c r="BM230" s="144" t="s">
        <v>363</v>
      </c>
    </row>
    <row r="231" spans="2:65" s="12" customFormat="1">
      <c r="B231" s="153"/>
      <c r="D231" s="146" t="s">
        <v>230</v>
      </c>
      <c r="E231" s="154" t="s">
        <v>1</v>
      </c>
      <c r="F231" s="155" t="s">
        <v>364</v>
      </c>
      <c r="H231" s="156">
        <v>0.22</v>
      </c>
      <c r="I231" s="157"/>
      <c r="L231" s="153"/>
      <c r="M231" s="158"/>
      <c r="T231" s="159"/>
      <c r="AT231" s="154" t="s">
        <v>230</v>
      </c>
      <c r="AU231" s="154" t="s">
        <v>129</v>
      </c>
      <c r="AV231" s="12" t="s">
        <v>129</v>
      </c>
      <c r="AW231" s="12" t="s">
        <v>32</v>
      </c>
      <c r="AX231" s="12" t="s">
        <v>77</v>
      </c>
      <c r="AY231" s="154" t="s">
        <v>120</v>
      </c>
    </row>
    <row r="232" spans="2:65" s="14" customFormat="1">
      <c r="B232" s="177"/>
      <c r="D232" s="146" t="s">
        <v>230</v>
      </c>
      <c r="E232" s="178" t="s">
        <v>1</v>
      </c>
      <c r="F232" s="179" t="s">
        <v>304</v>
      </c>
      <c r="H232" s="180">
        <v>0.22</v>
      </c>
      <c r="I232" s="181"/>
      <c r="L232" s="177"/>
      <c r="M232" s="182"/>
      <c r="T232" s="183"/>
      <c r="AT232" s="178" t="s">
        <v>230</v>
      </c>
      <c r="AU232" s="178" t="s">
        <v>129</v>
      </c>
      <c r="AV232" s="14" t="s">
        <v>142</v>
      </c>
      <c r="AW232" s="14" t="s">
        <v>32</v>
      </c>
      <c r="AX232" s="14" t="s">
        <v>85</v>
      </c>
      <c r="AY232" s="178" t="s">
        <v>120</v>
      </c>
    </row>
    <row r="233" spans="2:65" s="1" customFormat="1" ht="24.2" customHeight="1">
      <c r="B233" s="132"/>
      <c r="C233" s="133" t="s">
        <v>365</v>
      </c>
      <c r="D233" s="133" t="s">
        <v>123</v>
      </c>
      <c r="E233" s="134" t="s">
        <v>366</v>
      </c>
      <c r="F233" s="135" t="s">
        <v>367</v>
      </c>
      <c r="G233" s="136" t="s">
        <v>248</v>
      </c>
      <c r="H233" s="137">
        <v>0.156</v>
      </c>
      <c r="I233" s="138"/>
      <c r="J233" s="139">
        <f>ROUND(I233*H233,2)</f>
        <v>0</v>
      </c>
      <c r="K233" s="135" t="s">
        <v>127</v>
      </c>
      <c r="L233" s="32"/>
      <c r="M233" s="140" t="s">
        <v>1</v>
      </c>
      <c r="N233" s="141" t="s">
        <v>43</v>
      </c>
      <c r="P233" s="142">
        <f>O233*H233</f>
        <v>0</v>
      </c>
      <c r="Q233" s="142">
        <v>1.0900000000000001</v>
      </c>
      <c r="R233" s="142">
        <f>Q233*H233</f>
        <v>0.17004000000000002</v>
      </c>
      <c r="S233" s="142">
        <v>0</v>
      </c>
      <c r="T233" s="143">
        <f>S233*H233</f>
        <v>0</v>
      </c>
      <c r="AR233" s="144" t="s">
        <v>142</v>
      </c>
      <c r="AT233" s="144" t="s">
        <v>123</v>
      </c>
      <c r="AU233" s="144" t="s">
        <v>129</v>
      </c>
      <c r="AY233" s="17" t="s">
        <v>120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129</v>
      </c>
      <c r="BK233" s="145">
        <f>ROUND(I233*H233,2)</f>
        <v>0</v>
      </c>
      <c r="BL233" s="17" t="s">
        <v>142</v>
      </c>
      <c r="BM233" s="144" t="s">
        <v>368</v>
      </c>
    </row>
    <row r="234" spans="2:65" s="12" customFormat="1">
      <c r="B234" s="153"/>
      <c r="D234" s="146" t="s">
        <v>230</v>
      </c>
      <c r="E234" s="154" t="s">
        <v>1</v>
      </c>
      <c r="F234" s="155" t="s">
        <v>369</v>
      </c>
      <c r="H234" s="156">
        <v>0.156</v>
      </c>
      <c r="I234" s="157"/>
      <c r="L234" s="153"/>
      <c r="M234" s="158"/>
      <c r="T234" s="159"/>
      <c r="AT234" s="154" t="s">
        <v>230</v>
      </c>
      <c r="AU234" s="154" t="s">
        <v>129</v>
      </c>
      <c r="AV234" s="12" t="s">
        <v>129</v>
      </c>
      <c r="AW234" s="12" t="s">
        <v>32</v>
      </c>
      <c r="AX234" s="12" t="s">
        <v>77</v>
      </c>
      <c r="AY234" s="154" t="s">
        <v>120</v>
      </c>
    </row>
    <row r="235" spans="2:65" s="14" customFormat="1">
      <c r="B235" s="177"/>
      <c r="D235" s="146" t="s">
        <v>230</v>
      </c>
      <c r="E235" s="178" t="s">
        <v>1</v>
      </c>
      <c r="F235" s="179" t="s">
        <v>304</v>
      </c>
      <c r="H235" s="180">
        <v>0.156</v>
      </c>
      <c r="I235" s="181"/>
      <c r="L235" s="177"/>
      <c r="M235" s="182"/>
      <c r="T235" s="183"/>
      <c r="AT235" s="178" t="s">
        <v>230</v>
      </c>
      <c r="AU235" s="178" t="s">
        <v>129</v>
      </c>
      <c r="AV235" s="14" t="s">
        <v>142</v>
      </c>
      <c r="AW235" s="14" t="s">
        <v>32</v>
      </c>
      <c r="AX235" s="14" t="s">
        <v>85</v>
      </c>
      <c r="AY235" s="178" t="s">
        <v>120</v>
      </c>
    </row>
    <row r="236" spans="2:65" s="1" customFormat="1" ht="24.2" customHeight="1">
      <c r="B236" s="132"/>
      <c r="C236" s="133" t="s">
        <v>370</v>
      </c>
      <c r="D236" s="133" t="s">
        <v>123</v>
      </c>
      <c r="E236" s="134" t="s">
        <v>371</v>
      </c>
      <c r="F236" s="135" t="s">
        <v>372</v>
      </c>
      <c r="G236" s="136" t="s">
        <v>228</v>
      </c>
      <c r="H236" s="137">
        <v>1.073</v>
      </c>
      <c r="I236" s="138"/>
      <c r="J236" s="139">
        <f>ROUND(I236*H236,2)</f>
        <v>0</v>
      </c>
      <c r="K236" s="135" t="s">
        <v>127</v>
      </c>
      <c r="L236" s="32"/>
      <c r="M236" s="140" t="s">
        <v>1</v>
      </c>
      <c r="N236" s="141" t="s">
        <v>43</v>
      </c>
      <c r="P236" s="142">
        <f>O236*H236</f>
        <v>0</v>
      </c>
      <c r="Q236" s="142">
        <v>0.12812999999999999</v>
      </c>
      <c r="R236" s="142">
        <f>Q236*H236</f>
        <v>0.13748348999999999</v>
      </c>
      <c r="S236" s="142">
        <v>0</v>
      </c>
      <c r="T236" s="143">
        <f>S236*H236</f>
        <v>0</v>
      </c>
      <c r="AR236" s="144" t="s">
        <v>142</v>
      </c>
      <c r="AT236" s="144" t="s">
        <v>123</v>
      </c>
      <c r="AU236" s="144" t="s">
        <v>129</v>
      </c>
      <c r="AY236" s="17" t="s">
        <v>120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129</v>
      </c>
      <c r="BK236" s="145">
        <f>ROUND(I236*H236,2)</f>
        <v>0</v>
      </c>
      <c r="BL236" s="17" t="s">
        <v>142</v>
      </c>
      <c r="BM236" s="144" t="s">
        <v>373</v>
      </c>
    </row>
    <row r="237" spans="2:65" s="12" customFormat="1">
      <c r="B237" s="153"/>
      <c r="D237" s="146" t="s">
        <v>230</v>
      </c>
      <c r="E237" s="154" t="s">
        <v>1</v>
      </c>
      <c r="F237" s="155" t="s">
        <v>374</v>
      </c>
      <c r="H237" s="156">
        <v>1.073</v>
      </c>
      <c r="I237" s="157"/>
      <c r="L237" s="153"/>
      <c r="M237" s="158"/>
      <c r="T237" s="159"/>
      <c r="AT237" s="154" t="s">
        <v>230</v>
      </c>
      <c r="AU237" s="154" t="s">
        <v>129</v>
      </c>
      <c r="AV237" s="12" t="s">
        <v>129</v>
      </c>
      <c r="AW237" s="12" t="s">
        <v>32</v>
      </c>
      <c r="AX237" s="12" t="s">
        <v>85</v>
      </c>
      <c r="AY237" s="154" t="s">
        <v>120</v>
      </c>
    </row>
    <row r="238" spans="2:65" s="1" customFormat="1" ht="37.9" customHeight="1">
      <c r="B238" s="132"/>
      <c r="C238" s="133" t="s">
        <v>375</v>
      </c>
      <c r="D238" s="133" t="s">
        <v>123</v>
      </c>
      <c r="E238" s="134" t="s">
        <v>376</v>
      </c>
      <c r="F238" s="135" t="s">
        <v>377</v>
      </c>
      <c r="G238" s="136" t="s">
        <v>228</v>
      </c>
      <c r="H238" s="137">
        <v>14.528</v>
      </c>
      <c r="I238" s="138"/>
      <c r="J238" s="139">
        <f>ROUND(I238*H238,2)</f>
        <v>0</v>
      </c>
      <c r="K238" s="135" t="s">
        <v>127</v>
      </c>
      <c r="L238" s="32"/>
      <c r="M238" s="140" t="s">
        <v>1</v>
      </c>
      <c r="N238" s="141" t="s">
        <v>43</v>
      </c>
      <c r="P238" s="142">
        <f>O238*H238</f>
        <v>0</v>
      </c>
      <c r="Q238" s="142">
        <v>0.11715</v>
      </c>
      <c r="R238" s="142">
        <f>Q238*H238</f>
        <v>1.7019552000000002</v>
      </c>
      <c r="S238" s="142">
        <v>0</v>
      </c>
      <c r="T238" s="143">
        <f>S238*H238</f>
        <v>0</v>
      </c>
      <c r="AR238" s="144" t="s">
        <v>142</v>
      </c>
      <c r="AT238" s="144" t="s">
        <v>123</v>
      </c>
      <c r="AU238" s="144" t="s">
        <v>129</v>
      </c>
      <c r="AY238" s="17" t="s">
        <v>120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7" t="s">
        <v>129</v>
      </c>
      <c r="BK238" s="145">
        <f>ROUND(I238*H238,2)</f>
        <v>0</v>
      </c>
      <c r="BL238" s="17" t="s">
        <v>142</v>
      </c>
      <c r="BM238" s="144" t="s">
        <v>378</v>
      </c>
    </row>
    <row r="239" spans="2:65" s="12" customFormat="1">
      <c r="B239" s="153"/>
      <c r="D239" s="146" t="s">
        <v>230</v>
      </c>
      <c r="E239" s="154" t="s">
        <v>1</v>
      </c>
      <c r="F239" s="155" t="s">
        <v>379</v>
      </c>
      <c r="H239" s="156">
        <v>2.16</v>
      </c>
      <c r="I239" s="157"/>
      <c r="L239" s="153"/>
      <c r="M239" s="158"/>
      <c r="T239" s="159"/>
      <c r="AT239" s="154" t="s">
        <v>230</v>
      </c>
      <c r="AU239" s="154" t="s">
        <v>129</v>
      </c>
      <c r="AV239" s="12" t="s">
        <v>129</v>
      </c>
      <c r="AW239" s="12" t="s">
        <v>32</v>
      </c>
      <c r="AX239" s="12" t="s">
        <v>77</v>
      </c>
      <c r="AY239" s="154" t="s">
        <v>120</v>
      </c>
    </row>
    <row r="240" spans="2:65" s="12" customFormat="1">
      <c r="B240" s="153"/>
      <c r="D240" s="146" t="s">
        <v>230</v>
      </c>
      <c r="E240" s="154" t="s">
        <v>1</v>
      </c>
      <c r="F240" s="155" t="s">
        <v>380</v>
      </c>
      <c r="H240" s="156">
        <v>5.3680000000000003</v>
      </c>
      <c r="I240" s="157"/>
      <c r="L240" s="153"/>
      <c r="M240" s="158"/>
      <c r="T240" s="159"/>
      <c r="AT240" s="154" t="s">
        <v>230</v>
      </c>
      <c r="AU240" s="154" t="s">
        <v>129</v>
      </c>
      <c r="AV240" s="12" t="s">
        <v>129</v>
      </c>
      <c r="AW240" s="12" t="s">
        <v>32</v>
      </c>
      <c r="AX240" s="12" t="s">
        <v>77</v>
      </c>
      <c r="AY240" s="154" t="s">
        <v>120</v>
      </c>
    </row>
    <row r="241" spans="2:65" s="12" customFormat="1">
      <c r="B241" s="153"/>
      <c r="D241" s="146" t="s">
        <v>230</v>
      </c>
      <c r="E241" s="154" t="s">
        <v>1</v>
      </c>
      <c r="F241" s="155" t="s">
        <v>381</v>
      </c>
      <c r="H241" s="156">
        <v>7</v>
      </c>
      <c r="I241" s="157"/>
      <c r="L241" s="153"/>
      <c r="M241" s="158"/>
      <c r="T241" s="159"/>
      <c r="AT241" s="154" t="s">
        <v>230</v>
      </c>
      <c r="AU241" s="154" t="s">
        <v>129</v>
      </c>
      <c r="AV241" s="12" t="s">
        <v>129</v>
      </c>
      <c r="AW241" s="12" t="s">
        <v>32</v>
      </c>
      <c r="AX241" s="12" t="s">
        <v>77</v>
      </c>
      <c r="AY241" s="154" t="s">
        <v>120</v>
      </c>
    </row>
    <row r="242" spans="2:65" s="13" customFormat="1">
      <c r="B242" s="170"/>
      <c r="D242" s="146" t="s">
        <v>230</v>
      </c>
      <c r="E242" s="171" t="s">
        <v>1</v>
      </c>
      <c r="F242" s="172" t="s">
        <v>335</v>
      </c>
      <c r="H242" s="173">
        <v>14.528</v>
      </c>
      <c r="I242" s="174"/>
      <c r="L242" s="170"/>
      <c r="M242" s="175"/>
      <c r="T242" s="176"/>
      <c r="AT242" s="171" t="s">
        <v>230</v>
      </c>
      <c r="AU242" s="171" t="s">
        <v>129</v>
      </c>
      <c r="AV242" s="13" t="s">
        <v>138</v>
      </c>
      <c r="AW242" s="13" t="s">
        <v>32</v>
      </c>
      <c r="AX242" s="13" t="s">
        <v>77</v>
      </c>
      <c r="AY242" s="171" t="s">
        <v>120</v>
      </c>
    </row>
    <row r="243" spans="2:65" s="14" customFormat="1">
      <c r="B243" s="177"/>
      <c r="D243" s="146" t="s">
        <v>230</v>
      </c>
      <c r="E243" s="178" t="s">
        <v>1</v>
      </c>
      <c r="F243" s="179" t="s">
        <v>304</v>
      </c>
      <c r="H243" s="180">
        <v>14.528</v>
      </c>
      <c r="I243" s="181"/>
      <c r="L243" s="177"/>
      <c r="M243" s="182"/>
      <c r="T243" s="183"/>
      <c r="AT243" s="178" t="s">
        <v>230</v>
      </c>
      <c r="AU243" s="178" t="s">
        <v>129</v>
      </c>
      <c r="AV243" s="14" t="s">
        <v>142</v>
      </c>
      <c r="AW243" s="14" t="s">
        <v>32</v>
      </c>
      <c r="AX243" s="14" t="s">
        <v>85</v>
      </c>
      <c r="AY243" s="178" t="s">
        <v>120</v>
      </c>
    </row>
    <row r="244" spans="2:65" s="1" customFormat="1" ht="24.2" customHeight="1">
      <c r="B244" s="132"/>
      <c r="C244" s="133" t="s">
        <v>382</v>
      </c>
      <c r="D244" s="133" t="s">
        <v>123</v>
      </c>
      <c r="E244" s="134" t="s">
        <v>383</v>
      </c>
      <c r="F244" s="135" t="s">
        <v>384</v>
      </c>
      <c r="G244" s="136" t="s">
        <v>228</v>
      </c>
      <c r="H244" s="137">
        <v>2.0699999999999998</v>
      </c>
      <c r="I244" s="138"/>
      <c r="J244" s="139">
        <f>ROUND(I244*H244,2)</f>
        <v>0</v>
      </c>
      <c r="K244" s="135" t="s">
        <v>127</v>
      </c>
      <c r="L244" s="32"/>
      <c r="M244" s="140" t="s">
        <v>1</v>
      </c>
      <c r="N244" s="141" t="s">
        <v>43</v>
      </c>
      <c r="P244" s="142">
        <f>O244*H244</f>
        <v>0</v>
      </c>
      <c r="Q244" s="142">
        <v>0.13319</v>
      </c>
      <c r="R244" s="142">
        <f>Q244*H244</f>
        <v>0.27570329999999998</v>
      </c>
      <c r="S244" s="142">
        <v>0</v>
      </c>
      <c r="T244" s="143">
        <f>S244*H244</f>
        <v>0</v>
      </c>
      <c r="AR244" s="144" t="s">
        <v>142</v>
      </c>
      <c r="AT244" s="144" t="s">
        <v>123</v>
      </c>
      <c r="AU244" s="144" t="s">
        <v>129</v>
      </c>
      <c r="AY244" s="17" t="s">
        <v>120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129</v>
      </c>
      <c r="BK244" s="145">
        <f>ROUND(I244*H244,2)</f>
        <v>0</v>
      </c>
      <c r="BL244" s="17" t="s">
        <v>142</v>
      </c>
      <c r="BM244" s="144" t="s">
        <v>385</v>
      </c>
    </row>
    <row r="245" spans="2:65" s="12" customFormat="1">
      <c r="B245" s="153"/>
      <c r="D245" s="146" t="s">
        <v>230</v>
      </c>
      <c r="E245" s="154" t="s">
        <v>1</v>
      </c>
      <c r="F245" s="155" t="s">
        <v>386</v>
      </c>
      <c r="H245" s="156">
        <v>2.0699999999999998</v>
      </c>
      <c r="I245" s="157"/>
      <c r="L245" s="153"/>
      <c r="M245" s="158"/>
      <c r="T245" s="159"/>
      <c r="AT245" s="154" t="s">
        <v>230</v>
      </c>
      <c r="AU245" s="154" t="s">
        <v>129</v>
      </c>
      <c r="AV245" s="12" t="s">
        <v>129</v>
      </c>
      <c r="AW245" s="12" t="s">
        <v>32</v>
      </c>
      <c r="AX245" s="12" t="s">
        <v>85</v>
      </c>
      <c r="AY245" s="154" t="s">
        <v>120</v>
      </c>
    </row>
    <row r="246" spans="2:65" s="1" customFormat="1" ht="24.2" customHeight="1">
      <c r="B246" s="132"/>
      <c r="C246" s="133" t="s">
        <v>387</v>
      </c>
      <c r="D246" s="133" t="s">
        <v>123</v>
      </c>
      <c r="E246" s="134" t="s">
        <v>388</v>
      </c>
      <c r="F246" s="135" t="s">
        <v>389</v>
      </c>
      <c r="G246" s="136" t="s">
        <v>228</v>
      </c>
      <c r="H246" s="137">
        <v>60.695</v>
      </c>
      <c r="I246" s="138"/>
      <c r="J246" s="139">
        <f>ROUND(I246*H246,2)</f>
        <v>0</v>
      </c>
      <c r="K246" s="135" t="s">
        <v>127</v>
      </c>
      <c r="L246" s="32"/>
      <c r="M246" s="140" t="s">
        <v>1</v>
      </c>
      <c r="N246" s="141" t="s">
        <v>43</v>
      </c>
      <c r="P246" s="142">
        <f>O246*H246</f>
        <v>0</v>
      </c>
      <c r="Q246" s="142">
        <v>6.8479999999999999E-2</v>
      </c>
      <c r="R246" s="142">
        <f>Q246*H246</f>
        <v>4.1563936000000004</v>
      </c>
      <c r="S246" s="142">
        <v>0</v>
      </c>
      <c r="T246" s="143">
        <f>S246*H246</f>
        <v>0</v>
      </c>
      <c r="AR246" s="144" t="s">
        <v>142</v>
      </c>
      <c r="AT246" s="144" t="s">
        <v>123</v>
      </c>
      <c r="AU246" s="144" t="s">
        <v>129</v>
      </c>
      <c r="AY246" s="17" t="s">
        <v>120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129</v>
      </c>
      <c r="BK246" s="145">
        <f>ROUND(I246*H246,2)</f>
        <v>0</v>
      </c>
      <c r="BL246" s="17" t="s">
        <v>142</v>
      </c>
      <c r="BM246" s="144" t="s">
        <v>390</v>
      </c>
    </row>
    <row r="247" spans="2:65" s="12" customFormat="1">
      <c r="B247" s="153"/>
      <c r="D247" s="146" t="s">
        <v>230</v>
      </c>
      <c r="E247" s="154" t="s">
        <v>1</v>
      </c>
      <c r="F247" s="155" t="s">
        <v>391</v>
      </c>
      <c r="H247" s="156">
        <v>19.36</v>
      </c>
      <c r="I247" s="157"/>
      <c r="L247" s="153"/>
      <c r="M247" s="158"/>
      <c r="T247" s="159"/>
      <c r="AT247" s="154" t="s">
        <v>230</v>
      </c>
      <c r="AU247" s="154" t="s">
        <v>129</v>
      </c>
      <c r="AV247" s="12" t="s">
        <v>129</v>
      </c>
      <c r="AW247" s="12" t="s">
        <v>32</v>
      </c>
      <c r="AX247" s="12" t="s">
        <v>77</v>
      </c>
      <c r="AY247" s="154" t="s">
        <v>120</v>
      </c>
    </row>
    <row r="248" spans="2:65" s="12" customFormat="1">
      <c r="B248" s="153"/>
      <c r="D248" s="146" t="s">
        <v>230</v>
      </c>
      <c r="E248" s="154" t="s">
        <v>1</v>
      </c>
      <c r="F248" s="155" t="s">
        <v>392</v>
      </c>
      <c r="H248" s="156">
        <v>8.2449999999999992</v>
      </c>
      <c r="I248" s="157"/>
      <c r="L248" s="153"/>
      <c r="M248" s="158"/>
      <c r="T248" s="159"/>
      <c r="AT248" s="154" t="s">
        <v>230</v>
      </c>
      <c r="AU248" s="154" t="s">
        <v>129</v>
      </c>
      <c r="AV248" s="12" t="s">
        <v>129</v>
      </c>
      <c r="AW248" s="12" t="s">
        <v>32</v>
      </c>
      <c r="AX248" s="12" t="s">
        <v>77</v>
      </c>
      <c r="AY248" s="154" t="s">
        <v>120</v>
      </c>
    </row>
    <row r="249" spans="2:65" s="13" customFormat="1">
      <c r="B249" s="170"/>
      <c r="D249" s="146" t="s">
        <v>230</v>
      </c>
      <c r="E249" s="171" t="s">
        <v>1</v>
      </c>
      <c r="F249" s="172" t="s">
        <v>303</v>
      </c>
      <c r="H249" s="173">
        <v>27.605</v>
      </c>
      <c r="I249" s="174"/>
      <c r="L249" s="170"/>
      <c r="M249" s="175"/>
      <c r="T249" s="176"/>
      <c r="AT249" s="171" t="s">
        <v>230</v>
      </c>
      <c r="AU249" s="171" t="s">
        <v>129</v>
      </c>
      <c r="AV249" s="13" t="s">
        <v>138</v>
      </c>
      <c r="AW249" s="13" t="s">
        <v>32</v>
      </c>
      <c r="AX249" s="13" t="s">
        <v>77</v>
      </c>
      <c r="AY249" s="171" t="s">
        <v>120</v>
      </c>
    </row>
    <row r="250" spans="2:65" s="12" customFormat="1">
      <c r="B250" s="153"/>
      <c r="D250" s="146" t="s">
        <v>230</v>
      </c>
      <c r="E250" s="154" t="s">
        <v>1</v>
      </c>
      <c r="F250" s="155" t="s">
        <v>393</v>
      </c>
      <c r="H250" s="156">
        <v>16.545000000000002</v>
      </c>
      <c r="I250" s="157"/>
      <c r="L250" s="153"/>
      <c r="M250" s="158"/>
      <c r="T250" s="159"/>
      <c r="AT250" s="154" t="s">
        <v>230</v>
      </c>
      <c r="AU250" s="154" t="s">
        <v>129</v>
      </c>
      <c r="AV250" s="12" t="s">
        <v>129</v>
      </c>
      <c r="AW250" s="12" t="s">
        <v>32</v>
      </c>
      <c r="AX250" s="12" t="s">
        <v>77</v>
      </c>
      <c r="AY250" s="154" t="s">
        <v>120</v>
      </c>
    </row>
    <row r="251" spans="2:65" s="12" customFormat="1">
      <c r="B251" s="153"/>
      <c r="D251" s="146" t="s">
        <v>230</v>
      </c>
      <c r="E251" s="154" t="s">
        <v>1</v>
      </c>
      <c r="F251" s="155" t="s">
        <v>393</v>
      </c>
      <c r="H251" s="156">
        <v>16.545000000000002</v>
      </c>
      <c r="I251" s="157"/>
      <c r="L251" s="153"/>
      <c r="M251" s="158"/>
      <c r="T251" s="159"/>
      <c r="AT251" s="154" t="s">
        <v>230</v>
      </c>
      <c r="AU251" s="154" t="s">
        <v>129</v>
      </c>
      <c r="AV251" s="12" t="s">
        <v>129</v>
      </c>
      <c r="AW251" s="12" t="s">
        <v>32</v>
      </c>
      <c r="AX251" s="12" t="s">
        <v>77</v>
      </c>
      <c r="AY251" s="154" t="s">
        <v>120</v>
      </c>
    </row>
    <row r="252" spans="2:65" s="13" customFormat="1">
      <c r="B252" s="170"/>
      <c r="D252" s="146" t="s">
        <v>230</v>
      </c>
      <c r="E252" s="171" t="s">
        <v>1</v>
      </c>
      <c r="F252" s="172" t="s">
        <v>335</v>
      </c>
      <c r="H252" s="173">
        <v>33.090000000000003</v>
      </c>
      <c r="I252" s="174"/>
      <c r="L252" s="170"/>
      <c r="M252" s="175"/>
      <c r="T252" s="176"/>
      <c r="AT252" s="171" t="s">
        <v>230</v>
      </c>
      <c r="AU252" s="171" t="s">
        <v>129</v>
      </c>
      <c r="AV252" s="13" t="s">
        <v>138</v>
      </c>
      <c r="AW252" s="13" t="s">
        <v>32</v>
      </c>
      <c r="AX252" s="13" t="s">
        <v>77</v>
      </c>
      <c r="AY252" s="171" t="s">
        <v>120</v>
      </c>
    </row>
    <row r="253" spans="2:65" s="14" customFormat="1">
      <c r="B253" s="177"/>
      <c r="D253" s="146" t="s">
        <v>230</v>
      </c>
      <c r="E253" s="178" t="s">
        <v>1</v>
      </c>
      <c r="F253" s="179" t="s">
        <v>304</v>
      </c>
      <c r="H253" s="180">
        <v>60.695</v>
      </c>
      <c r="I253" s="181"/>
      <c r="L253" s="177"/>
      <c r="M253" s="182"/>
      <c r="T253" s="183"/>
      <c r="AT253" s="178" t="s">
        <v>230</v>
      </c>
      <c r="AU253" s="178" t="s">
        <v>129</v>
      </c>
      <c r="AV253" s="14" t="s">
        <v>142</v>
      </c>
      <c r="AW253" s="14" t="s">
        <v>32</v>
      </c>
      <c r="AX253" s="14" t="s">
        <v>85</v>
      </c>
      <c r="AY253" s="178" t="s">
        <v>120</v>
      </c>
    </row>
    <row r="254" spans="2:65" s="1" customFormat="1" ht="33" customHeight="1">
      <c r="B254" s="132"/>
      <c r="C254" s="133" t="s">
        <v>394</v>
      </c>
      <c r="D254" s="133" t="s">
        <v>123</v>
      </c>
      <c r="E254" s="134" t="s">
        <v>395</v>
      </c>
      <c r="F254" s="135" t="s">
        <v>396</v>
      </c>
      <c r="G254" s="136" t="s">
        <v>228</v>
      </c>
      <c r="H254" s="137">
        <v>41.35</v>
      </c>
      <c r="I254" s="138"/>
      <c r="J254" s="139">
        <f>ROUND(I254*H254,2)</f>
        <v>0</v>
      </c>
      <c r="K254" s="135" t="s">
        <v>127</v>
      </c>
      <c r="L254" s="32"/>
      <c r="M254" s="140" t="s">
        <v>1</v>
      </c>
      <c r="N254" s="141" t="s">
        <v>43</v>
      </c>
      <c r="P254" s="142">
        <f>O254*H254</f>
        <v>0</v>
      </c>
      <c r="Q254" s="142">
        <v>0.11677999999999999</v>
      </c>
      <c r="R254" s="142">
        <f>Q254*H254</f>
        <v>4.8288529999999996</v>
      </c>
      <c r="S254" s="142">
        <v>0</v>
      </c>
      <c r="T254" s="143">
        <f>S254*H254</f>
        <v>0</v>
      </c>
      <c r="AR254" s="144" t="s">
        <v>142</v>
      </c>
      <c r="AT254" s="144" t="s">
        <v>123</v>
      </c>
      <c r="AU254" s="144" t="s">
        <v>129</v>
      </c>
      <c r="AY254" s="17" t="s">
        <v>120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7" t="s">
        <v>129</v>
      </c>
      <c r="BK254" s="145">
        <f>ROUND(I254*H254,2)</f>
        <v>0</v>
      </c>
      <c r="BL254" s="17" t="s">
        <v>142</v>
      </c>
      <c r="BM254" s="144" t="s">
        <v>397</v>
      </c>
    </row>
    <row r="255" spans="2:65" s="12" customFormat="1">
      <c r="B255" s="153"/>
      <c r="D255" s="146" t="s">
        <v>230</v>
      </c>
      <c r="E255" s="154" t="s">
        <v>1</v>
      </c>
      <c r="F255" s="155" t="s">
        <v>398</v>
      </c>
      <c r="H255" s="156">
        <v>20.675000000000001</v>
      </c>
      <c r="I255" s="157"/>
      <c r="L255" s="153"/>
      <c r="M255" s="158"/>
      <c r="T255" s="159"/>
      <c r="AT255" s="154" t="s">
        <v>230</v>
      </c>
      <c r="AU255" s="154" t="s">
        <v>129</v>
      </c>
      <c r="AV255" s="12" t="s">
        <v>129</v>
      </c>
      <c r="AW255" s="12" t="s">
        <v>32</v>
      </c>
      <c r="AX255" s="12" t="s">
        <v>77</v>
      </c>
      <c r="AY255" s="154" t="s">
        <v>120</v>
      </c>
    </row>
    <row r="256" spans="2:65" s="12" customFormat="1">
      <c r="B256" s="153"/>
      <c r="D256" s="146" t="s">
        <v>230</v>
      </c>
      <c r="E256" s="154" t="s">
        <v>1</v>
      </c>
      <c r="F256" s="155" t="s">
        <v>398</v>
      </c>
      <c r="H256" s="156">
        <v>20.675000000000001</v>
      </c>
      <c r="I256" s="157"/>
      <c r="L256" s="153"/>
      <c r="M256" s="158"/>
      <c r="T256" s="159"/>
      <c r="AT256" s="154" t="s">
        <v>230</v>
      </c>
      <c r="AU256" s="154" t="s">
        <v>129</v>
      </c>
      <c r="AV256" s="12" t="s">
        <v>129</v>
      </c>
      <c r="AW256" s="12" t="s">
        <v>32</v>
      </c>
      <c r="AX256" s="12" t="s">
        <v>77</v>
      </c>
      <c r="AY256" s="154" t="s">
        <v>120</v>
      </c>
    </row>
    <row r="257" spans="2:65" s="13" customFormat="1">
      <c r="B257" s="170"/>
      <c r="D257" s="146" t="s">
        <v>230</v>
      </c>
      <c r="E257" s="171" t="s">
        <v>1</v>
      </c>
      <c r="F257" s="172" t="s">
        <v>335</v>
      </c>
      <c r="H257" s="173">
        <v>41.35</v>
      </c>
      <c r="I257" s="174"/>
      <c r="L257" s="170"/>
      <c r="M257" s="175"/>
      <c r="T257" s="176"/>
      <c r="AT257" s="171" t="s">
        <v>230</v>
      </c>
      <c r="AU257" s="171" t="s">
        <v>129</v>
      </c>
      <c r="AV257" s="13" t="s">
        <v>138</v>
      </c>
      <c r="AW257" s="13" t="s">
        <v>32</v>
      </c>
      <c r="AX257" s="13" t="s">
        <v>77</v>
      </c>
      <c r="AY257" s="171" t="s">
        <v>120</v>
      </c>
    </row>
    <row r="258" spans="2:65" s="14" customFormat="1">
      <c r="B258" s="177"/>
      <c r="D258" s="146" t="s">
        <v>230</v>
      </c>
      <c r="E258" s="178" t="s">
        <v>1</v>
      </c>
      <c r="F258" s="179" t="s">
        <v>304</v>
      </c>
      <c r="H258" s="180">
        <v>41.35</v>
      </c>
      <c r="I258" s="181"/>
      <c r="L258" s="177"/>
      <c r="M258" s="182"/>
      <c r="T258" s="183"/>
      <c r="AT258" s="178" t="s">
        <v>230</v>
      </c>
      <c r="AU258" s="178" t="s">
        <v>129</v>
      </c>
      <c r="AV258" s="14" t="s">
        <v>142</v>
      </c>
      <c r="AW258" s="14" t="s">
        <v>32</v>
      </c>
      <c r="AX258" s="14" t="s">
        <v>85</v>
      </c>
      <c r="AY258" s="178" t="s">
        <v>120</v>
      </c>
    </row>
    <row r="259" spans="2:65" s="1" customFormat="1" ht="24.2" customHeight="1">
      <c r="B259" s="132"/>
      <c r="C259" s="133" t="s">
        <v>399</v>
      </c>
      <c r="D259" s="133" t="s">
        <v>123</v>
      </c>
      <c r="E259" s="134" t="s">
        <v>400</v>
      </c>
      <c r="F259" s="135" t="s">
        <v>401</v>
      </c>
      <c r="G259" s="136" t="s">
        <v>339</v>
      </c>
      <c r="H259" s="137">
        <v>33.75</v>
      </c>
      <c r="I259" s="138"/>
      <c r="J259" s="139">
        <f>ROUND(I259*H259,2)</f>
        <v>0</v>
      </c>
      <c r="K259" s="135" t="s">
        <v>127</v>
      </c>
      <c r="L259" s="32"/>
      <c r="M259" s="140" t="s">
        <v>1</v>
      </c>
      <c r="N259" s="141" t="s">
        <v>43</v>
      </c>
      <c r="P259" s="142">
        <f>O259*H259</f>
        <v>0</v>
      </c>
      <c r="Q259" s="142">
        <v>8.0000000000000007E-5</v>
      </c>
      <c r="R259" s="142">
        <f>Q259*H259</f>
        <v>2.7000000000000001E-3</v>
      </c>
      <c r="S259" s="142">
        <v>0</v>
      </c>
      <c r="T259" s="143">
        <f>S259*H259</f>
        <v>0</v>
      </c>
      <c r="AR259" s="144" t="s">
        <v>142</v>
      </c>
      <c r="AT259" s="144" t="s">
        <v>123</v>
      </c>
      <c r="AU259" s="144" t="s">
        <v>129</v>
      </c>
      <c r="AY259" s="17" t="s">
        <v>120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7" t="s">
        <v>129</v>
      </c>
      <c r="BK259" s="145">
        <f>ROUND(I259*H259,2)</f>
        <v>0</v>
      </c>
      <c r="BL259" s="17" t="s">
        <v>142</v>
      </c>
      <c r="BM259" s="144" t="s">
        <v>402</v>
      </c>
    </row>
    <row r="260" spans="2:65" s="12" customFormat="1">
      <c r="B260" s="153"/>
      <c r="D260" s="146" t="s">
        <v>230</v>
      </c>
      <c r="E260" s="154" t="s">
        <v>1</v>
      </c>
      <c r="F260" s="155" t="s">
        <v>403</v>
      </c>
      <c r="H260" s="156">
        <v>11.6</v>
      </c>
      <c r="I260" s="157"/>
      <c r="L260" s="153"/>
      <c r="M260" s="158"/>
      <c r="T260" s="159"/>
      <c r="AT260" s="154" t="s">
        <v>230</v>
      </c>
      <c r="AU260" s="154" t="s">
        <v>129</v>
      </c>
      <c r="AV260" s="12" t="s">
        <v>129</v>
      </c>
      <c r="AW260" s="12" t="s">
        <v>32</v>
      </c>
      <c r="AX260" s="12" t="s">
        <v>77</v>
      </c>
      <c r="AY260" s="154" t="s">
        <v>120</v>
      </c>
    </row>
    <row r="261" spans="2:65" s="12" customFormat="1">
      <c r="B261" s="153"/>
      <c r="D261" s="146" t="s">
        <v>230</v>
      </c>
      <c r="E261" s="154" t="s">
        <v>1</v>
      </c>
      <c r="F261" s="155" t="s">
        <v>404</v>
      </c>
      <c r="H261" s="156">
        <v>5.45</v>
      </c>
      <c r="I261" s="157"/>
      <c r="L261" s="153"/>
      <c r="M261" s="158"/>
      <c r="T261" s="159"/>
      <c r="AT261" s="154" t="s">
        <v>230</v>
      </c>
      <c r="AU261" s="154" t="s">
        <v>129</v>
      </c>
      <c r="AV261" s="12" t="s">
        <v>129</v>
      </c>
      <c r="AW261" s="12" t="s">
        <v>32</v>
      </c>
      <c r="AX261" s="12" t="s">
        <v>77</v>
      </c>
      <c r="AY261" s="154" t="s">
        <v>120</v>
      </c>
    </row>
    <row r="262" spans="2:65" s="13" customFormat="1">
      <c r="B262" s="170"/>
      <c r="D262" s="146" t="s">
        <v>230</v>
      </c>
      <c r="E262" s="171" t="s">
        <v>1</v>
      </c>
      <c r="F262" s="172" t="s">
        <v>303</v>
      </c>
      <c r="H262" s="173">
        <v>17.05</v>
      </c>
      <c r="I262" s="174"/>
      <c r="L262" s="170"/>
      <c r="M262" s="175"/>
      <c r="T262" s="176"/>
      <c r="AT262" s="171" t="s">
        <v>230</v>
      </c>
      <c r="AU262" s="171" t="s">
        <v>129</v>
      </c>
      <c r="AV262" s="13" t="s">
        <v>138</v>
      </c>
      <c r="AW262" s="13" t="s">
        <v>32</v>
      </c>
      <c r="AX262" s="13" t="s">
        <v>77</v>
      </c>
      <c r="AY262" s="171" t="s">
        <v>120</v>
      </c>
    </row>
    <row r="263" spans="2:65" s="12" customFormat="1">
      <c r="B263" s="153"/>
      <c r="D263" s="146" t="s">
        <v>230</v>
      </c>
      <c r="E263" s="154" t="s">
        <v>1</v>
      </c>
      <c r="F263" s="155" t="s">
        <v>405</v>
      </c>
      <c r="H263" s="156">
        <v>8.35</v>
      </c>
      <c r="I263" s="157"/>
      <c r="L263" s="153"/>
      <c r="M263" s="158"/>
      <c r="T263" s="159"/>
      <c r="AT263" s="154" t="s">
        <v>230</v>
      </c>
      <c r="AU263" s="154" t="s">
        <v>129</v>
      </c>
      <c r="AV263" s="12" t="s">
        <v>129</v>
      </c>
      <c r="AW263" s="12" t="s">
        <v>32</v>
      </c>
      <c r="AX263" s="12" t="s">
        <v>77</v>
      </c>
      <c r="AY263" s="154" t="s">
        <v>120</v>
      </c>
    </row>
    <row r="264" spans="2:65" s="12" customFormat="1">
      <c r="B264" s="153"/>
      <c r="D264" s="146" t="s">
        <v>230</v>
      </c>
      <c r="E264" s="154" t="s">
        <v>1</v>
      </c>
      <c r="F264" s="155" t="s">
        <v>405</v>
      </c>
      <c r="H264" s="156">
        <v>8.35</v>
      </c>
      <c r="I264" s="157"/>
      <c r="L264" s="153"/>
      <c r="M264" s="158"/>
      <c r="T264" s="159"/>
      <c r="AT264" s="154" t="s">
        <v>230</v>
      </c>
      <c r="AU264" s="154" t="s">
        <v>129</v>
      </c>
      <c r="AV264" s="12" t="s">
        <v>129</v>
      </c>
      <c r="AW264" s="12" t="s">
        <v>32</v>
      </c>
      <c r="AX264" s="12" t="s">
        <v>77</v>
      </c>
      <c r="AY264" s="154" t="s">
        <v>120</v>
      </c>
    </row>
    <row r="265" spans="2:65" s="13" customFormat="1">
      <c r="B265" s="170"/>
      <c r="D265" s="146" t="s">
        <v>230</v>
      </c>
      <c r="E265" s="171" t="s">
        <v>1</v>
      </c>
      <c r="F265" s="172" t="s">
        <v>335</v>
      </c>
      <c r="H265" s="173">
        <v>16.7</v>
      </c>
      <c r="I265" s="174"/>
      <c r="L265" s="170"/>
      <c r="M265" s="175"/>
      <c r="T265" s="176"/>
      <c r="AT265" s="171" t="s">
        <v>230</v>
      </c>
      <c r="AU265" s="171" t="s">
        <v>129</v>
      </c>
      <c r="AV265" s="13" t="s">
        <v>138</v>
      </c>
      <c r="AW265" s="13" t="s">
        <v>32</v>
      </c>
      <c r="AX265" s="13" t="s">
        <v>77</v>
      </c>
      <c r="AY265" s="171" t="s">
        <v>120</v>
      </c>
    </row>
    <row r="266" spans="2:65" s="14" customFormat="1">
      <c r="B266" s="177"/>
      <c r="D266" s="146" t="s">
        <v>230</v>
      </c>
      <c r="E266" s="178" t="s">
        <v>1</v>
      </c>
      <c r="F266" s="179" t="s">
        <v>304</v>
      </c>
      <c r="H266" s="180">
        <v>33.75</v>
      </c>
      <c r="I266" s="181"/>
      <c r="L266" s="177"/>
      <c r="M266" s="182"/>
      <c r="T266" s="183"/>
      <c r="AT266" s="178" t="s">
        <v>230</v>
      </c>
      <c r="AU266" s="178" t="s">
        <v>129</v>
      </c>
      <c r="AV266" s="14" t="s">
        <v>142</v>
      </c>
      <c r="AW266" s="14" t="s">
        <v>32</v>
      </c>
      <c r="AX266" s="14" t="s">
        <v>85</v>
      </c>
      <c r="AY266" s="178" t="s">
        <v>120</v>
      </c>
    </row>
    <row r="267" spans="2:65" s="1" customFormat="1" ht="24.2" customHeight="1">
      <c r="B267" s="132"/>
      <c r="C267" s="133" t="s">
        <v>406</v>
      </c>
      <c r="D267" s="133" t="s">
        <v>123</v>
      </c>
      <c r="E267" s="134" t="s">
        <v>407</v>
      </c>
      <c r="F267" s="135" t="s">
        <v>408</v>
      </c>
      <c r="G267" s="136" t="s">
        <v>339</v>
      </c>
      <c r="H267" s="137">
        <v>19.899999999999999</v>
      </c>
      <c r="I267" s="138"/>
      <c r="J267" s="139">
        <f>ROUND(I267*H267,2)</f>
        <v>0</v>
      </c>
      <c r="K267" s="135" t="s">
        <v>127</v>
      </c>
      <c r="L267" s="32"/>
      <c r="M267" s="140" t="s">
        <v>1</v>
      </c>
      <c r="N267" s="141" t="s">
        <v>43</v>
      </c>
      <c r="P267" s="142">
        <f>O267*H267</f>
        <v>0</v>
      </c>
      <c r="Q267" s="142">
        <v>1.2E-4</v>
      </c>
      <c r="R267" s="142">
        <f>Q267*H267</f>
        <v>2.3879999999999999E-3</v>
      </c>
      <c r="S267" s="142">
        <v>0</v>
      </c>
      <c r="T267" s="143">
        <f>S267*H267</f>
        <v>0</v>
      </c>
      <c r="AR267" s="144" t="s">
        <v>142</v>
      </c>
      <c r="AT267" s="144" t="s">
        <v>123</v>
      </c>
      <c r="AU267" s="144" t="s">
        <v>129</v>
      </c>
      <c r="AY267" s="17" t="s">
        <v>120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7" t="s">
        <v>129</v>
      </c>
      <c r="BK267" s="145">
        <f>ROUND(I267*H267,2)</f>
        <v>0</v>
      </c>
      <c r="BL267" s="17" t="s">
        <v>142</v>
      </c>
      <c r="BM267" s="144" t="s">
        <v>409</v>
      </c>
    </row>
    <row r="268" spans="2:65" s="12" customFormat="1">
      <c r="B268" s="153"/>
      <c r="D268" s="146" t="s">
        <v>230</v>
      </c>
      <c r="E268" s="154" t="s">
        <v>1</v>
      </c>
      <c r="F268" s="155" t="s">
        <v>410</v>
      </c>
      <c r="H268" s="156">
        <v>3.4</v>
      </c>
      <c r="I268" s="157"/>
      <c r="L268" s="153"/>
      <c r="M268" s="158"/>
      <c r="T268" s="159"/>
      <c r="AT268" s="154" t="s">
        <v>230</v>
      </c>
      <c r="AU268" s="154" t="s">
        <v>129</v>
      </c>
      <c r="AV268" s="12" t="s">
        <v>129</v>
      </c>
      <c r="AW268" s="12" t="s">
        <v>32</v>
      </c>
      <c r="AX268" s="12" t="s">
        <v>77</v>
      </c>
      <c r="AY268" s="154" t="s">
        <v>120</v>
      </c>
    </row>
    <row r="269" spans="2:65" s="12" customFormat="1">
      <c r="B269" s="153"/>
      <c r="D269" s="146" t="s">
        <v>230</v>
      </c>
      <c r="E269" s="154" t="s">
        <v>1</v>
      </c>
      <c r="F269" s="155" t="s">
        <v>411</v>
      </c>
      <c r="H269" s="156">
        <v>8.25</v>
      </c>
      <c r="I269" s="157"/>
      <c r="L269" s="153"/>
      <c r="M269" s="158"/>
      <c r="T269" s="159"/>
      <c r="AT269" s="154" t="s">
        <v>230</v>
      </c>
      <c r="AU269" s="154" t="s">
        <v>129</v>
      </c>
      <c r="AV269" s="12" t="s">
        <v>129</v>
      </c>
      <c r="AW269" s="12" t="s">
        <v>32</v>
      </c>
      <c r="AX269" s="12" t="s">
        <v>77</v>
      </c>
      <c r="AY269" s="154" t="s">
        <v>120</v>
      </c>
    </row>
    <row r="270" spans="2:65" s="12" customFormat="1">
      <c r="B270" s="153"/>
      <c r="D270" s="146" t="s">
        <v>230</v>
      </c>
      <c r="E270" s="154" t="s">
        <v>1</v>
      </c>
      <c r="F270" s="155" t="s">
        <v>411</v>
      </c>
      <c r="H270" s="156">
        <v>8.25</v>
      </c>
      <c r="I270" s="157"/>
      <c r="L270" s="153"/>
      <c r="M270" s="158"/>
      <c r="T270" s="159"/>
      <c r="AT270" s="154" t="s">
        <v>230</v>
      </c>
      <c r="AU270" s="154" t="s">
        <v>129</v>
      </c>
      <c r="AV270" s="12" t="s">
        <v>129</v>
      </c>
      <c r="AW270" s="12" t="s">
        <v>32</v>
      </c>
      <c r="AX270" s="12" t="s">
        <v>77</v>
      </c>
      <c r="AY270" s="154" t="s">
        <v>120</v>
      </c>
    </row>
    <row r="271" spans="2:65" s="13" customFormat="1">
      <c r="B271" s="170"/>
      <c r="D271" s="146" t="s">
        <v>230</v>
      </c>
      <c r="E271" s="171" t="s">
        <v>1</v>
      </c>
      <c r="F271" s="172" t="s">
        <v>335</v>
      </c>
      <c r="H271" s="173">
        <v>19.899999999999999</v>
      </c>
      <c r="I271" s="174"/>
      <c r="L271" s="170"/>
      <c r="M271" s="175"/>
      <c r="T271" s="176"/>
      <c r="AT271" s="171" t="s">
        <v>230</v>
      </c>
      <c r="AU271" s="171" t="s">
        <v>129</v>
      </c>
      <c r="AV271" s="13" t="s">
        <v>138</v>
      </c>
      <c r="AW271" s="13" t="s">
        <v>32</v>
      </c>
      <c r="AX271" s="13" t="s">
        <v>77</v>
      </c>
      <c r="AY271" s="171" t="s">
        <v>120</v>
      </c>
    </row>
    <row r="272" spans="2:65" s="14" customFormat="1">
      <c r="B272" s="177"/>
      <c r="D272" s="146" t="s">
        <v>230</v>
      </c>
      <c r="E272" s="178" t="s">
        <v>1</v>
      </c>
      <c r="F272" s="179" t="s">
        <v>304</v>
      </c>
      <c r="H272" s="180">
        <v>19.899999999999999</v>
      </c>
      <c r="I272" s="181"/>
      <c r="L272" s="177"/>
      <c r="M272" s="182"/>
      <c r="T272" s="183"/>
      <c r="AT272" s="178" t="s">
        <v>230</v>
      </c>
      <c r="AU272" s="178" t="s">
        <v>129</v>
      </c>
      <c r="AV272" s="14" t="s">
        <v>142</v>
      </c>
      <c r="AW272" s="14" t="s">
        <v>32</v>
      </c>
      <c r="AX272" s="14" t="s">
        <v>85</v>
      </c>
      <c r="AY272" s="178" t="s">
        <v>120</v>
      </c>
    </row>
    <row r="273" spans="2:65" s="1" customFormat="1" ht="24.2" customHeight="1">
      <c r="B273" s="132"/>
      <c r="C273" s="133" t="s">
        <v>412</v>
      </c>
      <c r="D273" s="133" t="s">
        <v>123</v>
      </c>
      <c r="E273" s="134" t="s">
        <v>413</v>
      </c>
      <c r="F273" s="135" t="s">
        <v>414</v>
      </c>
      <c r="G273" s="136" t="s">
        <v>339</v>
      </c>
      <c r="H273" s="137">
        <v>70.08</v>
      </c>
      <c r="I273" s="138"/>
      <c r="J273" s="139">
        <f>ROUND(I273*H273,2)</f>
        <v>0</v>
      </c>
      <c r="K273" s="135" t="s">
        <v>127</v>
      </c>
      <c r="L273" s="32"/>
      <c r="M273" s="140" t="s">
        <v>1</v>
      </c>
      <c r="N273" s="141" t="s">
        <v>43</v>
      </c>
      <c r="P273" s="142">
        <f>O273*H273</f>
        <v>0</v>
      </c>
      <c r="Q273" s="142">
        <v>1.3999999999999999E-4</v>
      </c>
      <c r="R273" s="142">
        <f>Q273*H273</f>
        <v>9.8111999999999991E-3</v>
      </c>
      <c r="S273" s="142">
        <v>0</v>
      </c>
      <c r="T273" s="143">
        <f>S273*H273</f>
        <v>0</v>
      </c>
      <c r="AR273" s="144" t="s">
        <v>142</v>
      </c>
      <c r="AT273" s="144" t="s">
        <v>123</v>
      </c>
      <c r="AU273" s="144" t="s">
        <v>129</v>
      </c>
      <c r="AY273" s="17" t="s">
        <v>120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7" t="s">
        <v>129</v>
      </c>
      <c r="BK273" s="145">
        <f>ROUND(I273*H273,2)</f>
        <v>0</v>
      </c>
      <c r="BL273" s="17" t="s">
        <v>142</v>
      </c>
      <c r="BM273" s="144" t="s">
        <v>415</v>
      </c>
    </row>
    <row r="274" spans="2:65" s="12" customFormat="1">
      <c r="B274" s="153"/>
      <c r="D274" s="146" t="s">
        <v>230</v>
      </c>
      <c r="E274" s="154" t="s">
        <v>1</v>
      </c>
      <c r="F274" s="155" t="s">
        <v>416</v>
      </c>
      <c r="H274" s="156">
        <v>16.8</v>
      </c>
      <c r="I274" s="157"/>
      <c r="L274" s="153"/>
      <c r="M274" s="158"/>
      <c r="T274" s="159"/>
      <c r="AT274" s="154" t="s">
        <v>230</v>
      </c>
      <c r="AU274" s="154" t="s">
        <v>129</v>
      </c>
      <c r="AV274" s="12" t="s">
        <v>129</v>
      </c>
      <c r="AW274" s="12" t="s">
        <v>32</v>
      </c>
      <c r="AX274" s="12" t="s">
        <v>77</v>
      </c>
      <c r="AY274" s="154" t="s">
        <v>120</v>
      </c>
    </row>
    <row r="275" spans="2:65" s="13" customFormat="1">
      <c r="B275" s="170"/>
      <c r="D275" s="146" t="s">
        <v>230</v>
      </c>
      <c r="E275" s="171" t="s">
        <v>1</v>
      </c>
      <c r="F275" s="172" t="s">
        <v>303</v>
      </c>
      <c r="H275" s="173">
        <v>16.8</v>
      </c>
      <c r="I275" s="174"/>
      <c r="L275" s="170"/>
      <c r="M275" s="175"/>
      <c r="T275" s="176"/>
      <c r="AT275" s="171" t="s">
        <v>230</v>
      </c>
      <c r="AU275" s="171" t="s">
        <v>129</v>
      </c>
      <c r="AV275" s="13" t="s">
        <v>138</v>
      </c>
      <c r="AW275" s="13" t="s">
        <v>32</v>
      </c>
      <c r="AX275" s="13" t="s">
        <v>77</v>
      </c>
      <c r="AY275" s="171" t="s">
        <v>120</v>
      </c>
    </row>
    <row r="276" spans="2:65" s="12" customFormat="1">
      <c r="B276" s="153"/>
      <c r="D276" s="146" t="s">
        <v>230</v>
      </c>
      <c r="E276" s="154" t="s">
        <v>1</v>
      </c>
      <c r="F276" s="155" t="s">
        <v>417</v>
      </c>
      <c r="H276" s="156">
        <v>10.08</v>
      </c>
      <c r="I276" s="157"/>
      <c r="L276" s="153"/>
      <c r="M276" s="158"/>
      <c r="T276" s="159"/>
      <c r="AT276" s="154" t="s">
        <v>230</v>
      </c>
      <c r="AU276" s="154" t="s">
        <v>129</v>
      </c>
      <c r="AV276" s="12" t="s">
        <v>129</v>
      </c>
      <c r="AW276" s="12" t="s">
        <v>32</v>
      </c>
      <c r="AX276" s="12" t="s">
        <v>77</v>
      </c>
      <c r="AY276" s="154" t="s">
        <v>120</v>
      </c>
    </row>
    <row r="277" spans="2:65" s="12" customFormat="1">
      <c r="B277" s="153"/>
      <c r="D277" s="146" t="s">
        <v>230</v>
      </c>
      <c r="E277" s="154" t="s">
        <v>1</v>
      </c>
      <c r="F277" s="155" t="s">
        <v>418</v>
      </c>
      <c r="H277" s="156">
        <v>43.2</v>
      </c>
      <c r="I277" s="157"/>
      <c r="L277" s="153"/>
      <c r="M277" s="158"/>
      <c r="T277" s="159"/>
      <c r="AT277" s="154" t="s">
        <v>230</v>
      </c>
      <c r="AU277" s="154" t="s">
        <v>129</v>
      </c>
      <c r="AV277" s="12" t="s">
        <v>129</v>
      </c>
      <c r="AW277" s="12" t="s">
        <v>32</v>
      </c>
      <c r="AX277" s="12" t="s">
        <v>77</v>
      </c>
      <c r="AY277" s="154" t="s">
        <v>120</v>
      </c>
    </row>
    <row r="278" spans="2:65" s="13" customFormat="1">
      <c r="B278" s="170"/>
      <c r="D278" s="146" t="s">
        <v>230</v>
      </c>
      <c r="E278" s="171" t="s">
        <v>1</v>
      </c>
      <c r="F278" s="172" t="s">
        <v>335</v>
      </c>
      <c r="H278" s="173">
        <v>53.28</v>
      </c>
      <c r="I278" s="174"/>
      <c r="L278" s="170"/>
      <c r="M278" s="175"/>
      <c r="T278" s="176"/>
      <c r="AT278" s="171" t="s">
        <v>230</v>
      </c>
      <c r="AU278" s="171" t="s">
        <v>129</v>
      </c>
      <c r="AV278" s="13" t="s">
        <v>138</v>
      </c>
      <c r="AW278" s="13" t="s">
        <v>32</v>
      </c>
      <c r="AX278" s="13" t="s">
        <v>77</v>
      </c>
      <c r="AY278" s="171" t="s">
        <v>120</v>
      </c>
    </row>
    <row r="279" spans="2:65" s="14" customFormat="1">
      <c r="B279" s="177"/>
      <c r="D279" s="146" t="s">
        <v>230</v>
      </c>
      <c r="E279" s="178" t="s">
        <v>1</v>
      </c>
      <c r="F279" s="179" t="s">
        <v>304</v>
      </c>
      <c r="H279" s="180">
        <v>70.08</v>
      </c>
      <c r="I279" s="181"/>
      <c r="L279" s="177"/>
      <c r="M279" s="182"/>
      <c r="T279" s="183"/>
      <c r="AT279" s="178" t="s">
        <v>230</v>
      </c>
      <c r="AU279" s="178" t="s">
        <v>129</v>
      </c>
      <c r="AV279" s="14" t="s">
        <v>142</v>
      </c>
      <c r="AW279" s="14" t="s">
        <v>32</v>
      </c>
      <c r="AX279" s="14" t="s">
        <v>85</v>
      </c>
      <c r="AY279" s="178" t="s">
        <v>120</v>
      </c>
    </row>
    <row r="280" spans="2:65" s="1" customFormat="1" ht="24.2" customHeight="1">
      <c r="B280" s="132"/>
      <c r="C280" s="133" t="s">
        <v>419</v>
      </c>
      <c r="D280" s="133" t="s">
        <v>123</v>
      </c>
      <c r="E280" s="134" t="s">
        <v>420</v>
      </c>
      <c r="F280" s="135" t="s">
        <v>421</v>
      </c>
      <c r="G280" s="136" t="s">
        <v>228</v>
      </c>
      <c r="H280" s="137">
        <v>4.5999999999999996</v>
      </c>
      <c r="I280" s="138"/>
      <c r="J280" s="139">
        <f>ROUND(I280*H280,2)</f>
        <v>0</v>
      </c>
      <c r="K280" s="135" t="s">
        <v>127</v>
      </c>
      <c r="L280" s="32"/>
      <c r="M280" s="140" t="s">
        <v>1</v>
      </c>
      <c r="N280" s="141" t="s">
        <v>43</v>
      </c>
      <c r="P280" s="142">
        <f>O280*H280</f>
        <v>0</v>
      </c>
      <c r="Q280" s="142">
        <v>0.24124000000000001</v>
      </c>
      <c r="R280" s="142">
        <f>Q280*H280</f>
        <v>1.109704</v>
      </c>
      <c r="S280" s="142">
        <v>0</v>
      </c>
      <c r="T280" s="143">
        <f>S280*H280</f>
        <v>0</v>
      </c>
      <c r="AR280" s="144" t="s">
        <v>142</v>
      </c>
      <c r="AT280" s="144" t="s">
        <v>123</v>
      </c>
      <c r="AU280" s="144" t="s">
        <v>129</v>
      </c>
      <c r="AY280" s="17" t="s">
        <v>120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7" t="s">
        <v>129</v>
      </c>
      <c r="BK280" s="145">
        <f>ROUND(I280*H280,2)</f>
        <v>0</v>
      </c>
      <c r="BL280" s="17" t="s">
        <v>142</v>
      </c>
      <c r="BM280" s="144" t="s">
        <v>422</v>
      </c>
    </row>
    <row r="281" spans="2:65" s="12" customFormat="1">
      <c r="B281" s="153"/>
      <c r="D281" s="146" t="s">
        <v>230</v>
      </c>
      <c r="E281" s="154" t="s">
        <v>1</v>
      </c>
      <c r="F281" s="155" t="s">
        <v>423</v>
      </c>
      <c r="H281" s="156">
        <v>4.5999999999999996</v>
      </c>
      <c r="I281" s="157"/>
      <c r="L281" s="153"/>
      <c r="M281" s="158"/>
      <c r="T281" s="159"/>
      <c r="AT281" s="154" t="s">
        <v>230</v>
      </c>
      <c r="AU281" s="154" t="s">
        <v>129</v>
      </c>
      <c r="AV281" s="12" t="s">
        <v>129</v>
      </c>
      <c r="AW281" s="12" t="s">
        <v>32</v>
      </c>
      <c r="AX281" s="12" t="s">
        <v>85</v>
      </c>
      <c r="AY281" s="154" t="s">
        <v>120</v>
      </c>
    </row>
    <row r="282" spans="2:65" s="1" customFormat="1" ht="24.2" customHeight="1">
      <c r="B282" s="132"/>
      <c r="C282" s="133" t="s">
        <v>424</v>
      </c>
      <c r="D282" s="133" t="s">
        <v>123</v>
      </c>
      <c r="E282" s="134" t="s">
        <v>425</v>
      </c>
      <c r="F282" s="135" t="s">
        <v>426</v>
      </c>
      <c r="G282" s="136" t="s">
        <v>228</v>
      </c>
      <c r="H282" s="137">
        <v>6.8</v>
      </c>
      <c r="I282" s="138"/>
      <c r="J282" s="139">
        <f>ROUND(I282*H282,2)</f>
        <v>0</v>
      </c>
      <c r="K282" s="135" t="s">
        <v>127</v>
      </c>
      <c r="L282" s="32"/>
      <c r="M282" s="140" t="s">
        <v>1</v>
      </c>
      <c r="N282" s="141" t="s">
        <v>43</v>
      </c>
      <c r="P282" s="142">
        <f>O282*H282</f>
        <v>0</v>
      </c>
      <c r="Q282" s="142">
        <v>0.17818000000000001</v>
      </c>
      <c r="R282" s="142">
        <f>Q282*H282</f>
        <v>1.211624</v>
      </c>
      <c r="S282" s="142">
        <v>0</v>
      </c>
      <c r="T282" s="143">
        <f>S282*H282</f>
        <v>0</v>
      </c>
      <c r="AR282" s="144" t="s">
        <v>142</v>
      </c>
      <c r="AT282" s="144" t="s">
        <v>123</v>
      </c>
      <c r="AU282" s="144" t="s">
        <v>129</v>
      </c>
      <c r="AY282" s="17" t="s">
        <v>120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7" t="s">
        <v>129</v>
      </c>
      <c r="BK282" s="145">
        <f>ROUND(I282*H282,2)</f>
        <v>0</v>
      </c>
      <c r="BL282" s="17" t="s">
        <v>142</v>
      </c>
      <c r="BM282" s="144" t="s">
        <v>427</v>
      </c>
    </row>
    <row r="283" spans="2:65" s="1" customFormat="1" ht="16.5" customHeight="1">
      <c r="B283" s="132"/>
      <c r="C283" s="133" t="s">
        <v>428</v>
      </c>
      <c r="D283" s="133" t="s">
        <v>123</v>
      </c>
      <c r="E283" s="134" t="s">
        <v>429</v>
      </c>
      <c r="F283" s="135" t="s">
        <v>430</v>
      </c>
      <c r="G283" s="136" t="s">
        <v>228</v>
      </c>
      <c r="H283" s="137">
        <v>2.85</v>
      </c>
      <c r="I283" s="138"/>
      <c r="J283" s="139">
        <f>ROUND(I283*H283,2)</f>
        <v>0</v>
      </c>
      <c r="K283" s="135" t="s">
        <v>127</v>
      </c>
      <c r="L283" s="32"/>
      <c r="M283" s="140" t="s">
        <v>1</v>
      </c>
      <c r="N283" s="141" t="s">
        <v>43</v>
      </c>
      <c r="P283" s="142">
        <f>O283*H283</f>
        <v>0</v>
      </c>
      <c r="Q283" s="142">
        <v>8.3409999999999998E-2</v>
      </c>
      <c r="R283" s="142">
        <f>Q283*H283</f>
        <v>0.2377185</v>
      </c>
      <c r="S283" s="142">
        <v>0</v>
      </c>
      <c r="T283" s="143">
        <f>S283*H283</f>
        <v>0</v>
      </c>
      <c r="AR283" s="144" t="s">
        <v>142</v>
      </c>
      <c r="AT283" s="144" t="s">
        <v>123</v>
      </c>
      <c r="AU283" s="144" t="s">
        <v>129</v>
      </c>
      <c r="AY283" s="17" t="s">
        <v>120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7" t="s">
        <v>129</v>
      </c>
      <c r="BK283" s="145">
        <f>ROUND(I283*H283,2)</f>
        <v>0</v>
      </c>
      <c r="BL283" s="17" t="s">
        <v>142</v>
      </c>
      <c r="BM283" s="144" t="s">
        <v>431</v>
      </c>
    </row>
    <row r="284" spans="2:65" s="12" customFormat="1">
      <c r="B284" s="153"/>
      <c r="D284" s="146" t="s">
        <v>230</v>
      </c>
      <c r="E284" s="154" t="s">
        <v>1</v>
      </c>
      <c r="F284" s="155" t="s">
        <v>432</v>
      </c>
      <c r="H284" s="156">
        <v>1.425</v>
      </c>
      <c r="I284" s="157"/>
      <c r="L284" s="153"/>
      <c r="M284" s="158"/>
      <c r="T284" s="159"/>
      <c r="AT284" s="154" t="s">
        <v>230</v>
      </c>
      <c r="AU284" s="154" t="s">
        <v>129</v>
      </c>
      <c r="AV284" s="12" t="s">
        <v>129</v>
      </c>
      <c r="AW284" s="12" t="s">
        <v>32</v>
      </c>
      <c r="AX284" s="12" t="s">
        <v>77</v>
      </c>
      <c r="AY284" s="154" t="s">
        <v>120</v>
      </c>
    </row>
    <row r="285" spans="2:65" s="12" customFormat="1">
      <c r="B285" s="153"/>
      <c r="D285" s="146" t="s">
        <v>230</v>
      </c>
      <c r="E285" s="154" t="s">
        <v>1</v>
      </c>
      <c r="F285" s="155" t="s">
        <v>433</v>
      </c>
      <c r="H285" s="156">
        <v>1.425</v>
      </c>
      <c r="I285" s="157"/>
      <c r="L285" s="153"/>
      <c r="M285" s="158"/>
      <c r="T285" s="159"/>
      <c r="AT285" s="154" t="s">
        <v>230</v>
      </c>
      <c r="AU285" s="154" t="s">
        <v>129</v>
      </c>
      <c r="AV285" s="12" t="s">
        <v>129</v>
      </c>
      <c r="AW285" s="12" t="s">
        <v>32</v>
      </c>
      <c r="AX285" s="12" t="s">
        <v>77</v>
      </c>
      <c r="AY285" s="154" t="s">
        <v>120</v>
      </c>
    </row>
    <row r="286" spans="2:65" s="13" customFormat="1">
      <c r="B286" s="170"/>
      <c r="D286" s="146" t="s">
        <v>230</v>
      </c>
      <c r="E286" s="171" t="s">
        <v>1</v>
      </c>
      <c r="F286" s="172" t="s">
        <v>335</v>
      </c>
      <c r="H286" s="173">
        <v>2.85</v>
      </c>
      <c r="I286" s="174"/>
      <c r="L286" s="170"/>
      <c r="M286" s="175"/>
      <c r="T286" s="176"/>
      <c r="AT286" s="171" t="s">
        <v>230</v>
      </c>
      <c r="AU286" s="171" t="s">
        <v>129</v>
      </c>
      <c r="AV286" s="13" t="s">
        <v>138</v>
      </c>
      <c r="AW286" s="13" t="s">
        <v>32</v>
      </c>
      <c r="AX286" s="13" t="s">
        <v>77</v>
      </c>
      <c r="AY286" s="171" t="s">
        <v>120</v>
      </c>
    </row>
    <row r="287" spans="2:65" s="14" customFormat="1">
      <c r="B287" s="177"/>
      <c r="D287" s="146" t="s">
        <v>230</v>
      </c>
      <c r="E287" s="178" t="s">
        <v>1</v>
      </c>
      <c r="F287" s="179" t="s">
        <v>304</v>
      </c>
      <c r="H287" s="180">
        <v>2.85</v>
      </c>
      <c r="I287" s="181"/>
      <c r="L287" s="177"/>
      <c r="M287" s="182"/>
      <c r="T287" s="183"/>
      <c r="AT287" s="178" t="s">
        <v>230</v>
      </c>
      <c r="AU287" s="178" t="s">
        <v>129</v>
      </c>
      <c r="AV287" s="14" t="s">
        <v>142</v>
      </c>
      <c r="AW287" s="14" t="s">
        <v>32</v>
      </c>
      <c r="AX287" s="14" t="s">
        <v>85</v>
      </c>
      <c r="AY287" s="178" t="s">
        <v>120</v>
      </c>
    </row>
    <row r="288" spans="2:65" s="1" customFormat="1" ht="24.2" customHeight="1">
      <c r="B288" s="132"/>
      <c r="C288" s="133" t="s">
        <v>434</v>
      </c>
      <c r="D288" s="133" t="s">
        <v>123</v>
      </c>
      <c r="E288" s="134" t="s">
        <v>435</v>
      </c>
      <c r="F288" s="135" t="s">
        <v>436</v>
      </c>
      <c r="G288" s="136" t="s">
        <v>228</v>
      </c>
      <c r="H288" s="137">
        <v>20</v>
      </c>
      <c r="I288" s="138"/>
      <c r="J288" s="139">
        <f>ROUND(I288*H288,2)</f>
        <v>0</v>
      </c>
      <c r="K288" s="135" t="s">
        <v>127</v>
      </c>
      <c r="L288" s="32"/>
      <c r="M288" s="140" t="s">
        <v>1</v>
      </c>
      <c r="N288" s="141" t="s">
        <v>43</v>
      </c>
      <c r="P288" s="142">
        <f>O288*H288</f>
        <v>0</v>
      </c>
      <c r="Q288" s="142">
        <v>7.8499999999999993E-3</v>
      </c>
      <c r="R288" s="142">
        <f>Q288*H288</f>
        <v>0.15699999999999997</v>
      </c>
      <c r="S288" s="142">
        <v>0</v>
      </c>
      <c r="T288" s="143">
        <f>S288*H288</f>
        <v>0</v>
      </c>
      <c r="AR288" s="144" t="s">
        <v>142</v>
      </c>
      <c r="AT288" s="144" t="s">
        <v>123</v>
      </c>
      <c r="AU288" s="144" t="s">
        <v>129</v>
      </c>
      <c r="AY288" s="17" t="s">
        <v>120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7" t="s">
        <v>129</v>
      </c>
      <c r="BK288" s="145">
        <f>ROUND(I288*H288,2)</f>
        <v>0</v>
      </c>
      <c r="BL288" s="17" t="s">
        <v>142</v>
      </c>
      <c r="BM288" s="144" t="s">
        <v>437</v>
      </c>
    </row>
    <row r="289" spans="2:65" s="1" customFormat="1" ht="24.2" customHeight="1">
      <c r="B289" s="132"/>
      <c r="C289" s="133" t="s">
        <v>438</v>
      </c>
      <c r="D289" s="133" t="s">
        <v>123</v>
      </c>
      <c r="E289" s="134" t="s">
        <v>439</v>
      </c>
      <c r="F289" s="135" t="s">
        <v>440</v>
      </c>
      <c r="G289" s="136" t="s">
        <v>339</v>
      </c>
      <c r="H289" s="137">
        <v>53.65</v>
      </c>
      <c r="I289" s="138"/>
      <c r="J289" s="139">
        <f>ROUND(I289*H289,2)</f>
        <v>0</v>
      </c>
      <c r="K289" s="135" t="s">
        <v>127</v>
      </c>
      <c r="L289" s="32"/>
      <c r="M289" s="140" t="s">
        <v>1</v>
      </c>
      <c r="N289" s="141" t="s">
        <v>43</v>
      </c>
      <c r="P289" s="142">
        <f>O289*H289</f>
        <v>0</v>
      </c>
      <c r="Q289" s="142">
        <v>8.0300000000000007E-3</v>
      </c>
      <c r="R289" s="142">
        <f>Q289*H289</f>
        <v>0.43080950000000001</v>
      </c>
      <c r="S289" s="142">
        <v>0</v>
      </c>
      <c r="T289" s="143">
        <f>S289*H289</f>
        <v>0</v>
      </c>
      <c r="AR289" s="144" t="s">
        <v>142</v>
      </c>
      <c r="AT289" s="144" t="s">
        <v>123</v>
      </c>
      <c r="AU289" s="144" t="s">
        <v>129</v>
      </c>
      <c r="AY289" s="17" t="s">
        <v>120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7" t="s">
        <v>129</v>
      </c>
      <c r="BK289" s="145">
        <f>ROUND(I289*H289,2)</f>
        <v>0</v>
      </c>
      <c r="BL289" s="17" t="s">
        <v>142</v>
      </c>
      <c r="BM289" s="144" t="s">
        <v>441</v>
      </c>
    </row>
    <row r="290" spans="2:65" s="12" customFormat="1">
      <c r="B290" s="153"/>
      <c r="D290" s="146" t="s">
        <v>230</v>
      </c>
      <c r="E290" s="154" t="s">
        <v>1</v>
      </c>
      <c r="F290" s="155" t="s">
        <v>442</v>
      </c>
      <c r="H290" s="156">
        <v>53.65</v>
      </c>
      <c r="I290" s="157"/>
      <c r="L290" s="153"/>
      <c r="M290" s="158"/>
      <c r="T290" s="159"/>
      <c r="AT290" s="154" t="s">
        <v>230</v>
      </c>
      <c r="AU290" s="154" t="s">
        <v>129</v>
      </c>
      <c r="AV290" s="12" t="s">
        <v>129</v>
      </c>
      <c r="AW290" s="12" t="s">
        <v>32</v>
      </c>
      <c r="AX290" s="12" t="s">
        <v>85</v>
      </c>
      <c r="AY290" s="154" t="s">
        <v>120</v>
      </c>
    </row>
    <row r="291" spans="2:65" s="1" customFormat="1" ht="21.75" customHeight="1">
      <c r="B291" s="132"/>
      <c r="C291" s="133" t="s">
        <v>443</v>
      </c>
      <c r="D291" s="133" t="s">
        <v>123</v>
      </c>
      <c r="E291" s="134" t="s">
        <v>444</v>
      </c>
      <c r="F291" s="135" t="s">
        <v>445</v>
      </c>
      <c r="G291" s="136" t="s">
        <v>228</v>
      </c>
      <c r="H291" s="137">
        <v>3.78</v>
      </c>
      <c r="I291" s="138"/>
      <c r="J291" s="139">
        <f>ROUND(I291*H291,2)</f>
        <v>0</v>
      </c>
      <c r="K291" s="135" t="s">
        <v>127</v>
      </c>
      <c r="L291" s="32"/>
      <c r="M291" s="140" t="s">
        <v>1</v>
      </c>
      <c r="N291" s="141" t="s">
        <v>43</v>
      </c>
      <c r="P291" s="142">
        <f>O291*H291</f>
        <v>0</v>
      </c>
      <c r="Q291" s="142">
        <v>0.26723000000000002</v>
      </c>
      <c r="R291" s="142">
        <f>Q291*H291</f>
        <v>1.0101294000000001</v>
      </c>
      <c r="S291" s="142">
        <v>0</v>
      </c>
      <c r="T291" s="143">
        <f>S291*H291</f>
        <v>0</v>
      </c>
      <c r="AR291" s="144" t="s">
        <v>142</v>
      </c>
      <c r="AT291" s="144" t="s">
        <v>123</v>
      </c>
      <c r="AU291" s="144" t="s">
        <v>129</v>
      </c>
      <c r="AY291" s="17" t="s">
        <v>120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7" t="s">
        <v>129</v>
      </c>
      <c r="BK291" s="145">
        <f>ROUND(I291*H291,2)</f>
        <v>0</v>
      </c>
      <c r="BL291" s="17" t="s">
        <v>142</v>
      </c>
      <c r="BM291" s="144" t="s">
        <v>446</v>
      </c>
    </row>
    <row r="292" spans="2:65" s="12" customFormat="1">
      <c r="B292" s="153"/>
      <c r="D292" s="146" t="s">
        <v>230</v>
      </c>
      <c r="E292" s="154" t="s">
        <v>1</v>
      </c>
      <c r="F292" s="155" t="s">
        <v>447</v>
      </c>
      <c r="H292" s="156">
        <v>1.26</v>
      </c>
      <c r="I292" s="157"/>
      <c r="L292" s="153"/>
      <c r="M292" s="158"/>
      <c r="T292" s="159"/>
      <c r="AT292" s="154" t="s">
        <v>230</v>
      </c>
      <c r="AU292" s="154" t="s">
        <v>129</v>
      </c>
      <c r="AV292" s="12" t="s">
        <v>129</v>
      </c>
      <c r="AW292" s="12" t="s">
        <v>32</v>
      </c>
      <c r="AX292" s="12" t="s">
        <v>77</v>
      </c>
      <c r="AY292" s="154" t="s">
        <v>120</v>
      </c>
    </row>
    <row r="293" spans="2:65" s="12" customFormat="1">
      <c r="B293" s="153"/>
      <c r="D293" s="146" t="s">
        <v>230</v>
      </c>
      <c r="E293" s="154" t="s">
        <v>1</v>
      </c>
      <c r="F293" s="155" t="s">
        <v>448</v>
      </c>
      <c r="H293" s="156">
        <v>2.52</v>
      </c>
      <c r="I293" s="157"/>
      <c r="L293" s="153"/>
      <c r="M293" s="158"/>
      <c r="T293" s="159"/>
      <c r="AT293" s="154" t="s">
        <v>230</v>
      </c>
      <c r="AU293" s="154" t="s">
        <v>129</v>
      </c>
      <c r="AV293" s="12" t="s">
        <v>129</v>
      </c>
      <c r="AW293" s="12" t="s">
        <v>32</v>
      </c>
      <c r="AX293" s="12" t="s">
        <v>77</v>
      </c>
      <c r="AY293" s="154" t="s">
        <v>120</v>
      </c>
    </row>
    <row r="294" spans="2:65" s="14" customFormat="1">
      <c r="B294" s="177"/>
      <c r="D294" s="146" t="s">
        <v>230</v>
      </c>
      <c r="E294" s="178" t="s">
        <v>1</v>
      </c>
      <c r="F294" s="179" t="s">
        <v>304</v>
      </c>
      <c r="H294" s="180">
        <v>3.78</v>
      </c>
      <c r="I294" s="181"/>
      <c r="L294" s="177"/>
      <c r="M294" s="182"/>
      <c r="T294" s="183"/>
      <c r="AT294" s="178" t="s">
        <v>230</v>
      </c>
      <c r="AU294" s="178" t="s">
        <v>129</v>
      </c>
      <c r="AV294" s="14" t="s">
        <v>142</v>
      </c>
      <c r="AW294" s="14" t="s">
        <v>32</v>
      </c>
      <c r="AX294" s="14" t="s">
        <v>85</v>
      </c>
      <c r="AY294" s="178" t="s">
        <v>120</v>
      </c>
    </row>
    <row r="295" spans="2:65" s="1" customFormat="1" ht="37.9" customHeight="1">
      <c r="B295" s="132"/>
      <c r="C295" s="133" t="s">
        <v>449</v>
      </c>
      <c r="D295" s="133" t="s">
        <v>123</v>
      </c>
      <c r="E295" s="134" t="s">
        <v>450</v>
      </c>
      <c r="F295" s="135" t="s">
        <v>451</v>
      </c>
      <c r="G295" s="136" t="s">
        <v>228</v>
      </c>
      <c r="H295" s="137">
        <v>8.5500000000000007</v>
      </c>
      <c r="I295" s="138"/>
      <c r="J295" s="139">
        <f>ROUND(I295*H295,2)</f>
        <v>0</v>
      </c>
      <c r="K295" s="135" t="s">
        <v>127</v>
      </c>
      <c r="L295" s="32"/>
      <c r="M295" s="140" t="s">
        <v>1</v>
      </c>
      <c r="N295" s="141" t="s">
        <v>43</v>
      </c>
      <c r="P295" s="142">
        <f>O295*H295</f>
        <v>0</v>
      </c>
      <c r="Q295" s="142">
        <v>0.73558000000000001</v>
      </c>
      <c r="R295" s="142">
        <f>Q295*H295</f>
        <v>6.2892090000000005</v>
      </c>
      <c r="S295" s="142">
        <v>0</v>
      </c>
      <c r="T295" s="143">
        <f>S295*H295</f>
        <v>0</v>
      </c>
      <c r="AR295" s="144" t="s">
        <v>142</v>
      </c>
      <c r="AT295" s="144" t="s">
        <v>123</v>
      </c>
      <c r="AU295" s="144" t="s">
        <v>129</v>
      </c>
      <c r="AY295" s="17" t="s">
        <v>120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7" t="s">
        <v>129</v>
      </c>
      <c r="BK295" s="145">
        <f>ROUND(I295*H295,2)</f>
        <v>0</v>
      </c>
      <c r="BL295" s="17" t="s">
        <v>142</v>
      </c>
      <c r="BM295" s="144" t="s">
        <v>452</v>
      </c>
    </row>
    <row r="296" spans="2:65" s="12" customFormat="1">
      <c r="B296" s="153"/>
      <c r="D296" s="146" t="s">
        <v>230</v>
      </c>
      <c r="E296" s="154" t="s">
        <v>1</v>
      </c>
      <c r="F296" s="155" t="s">
        <v>453</v>
      </c>
      <c r="H296" s="156">
        <v>8.5500000000000007</v>
      </c>
      <c r="I296" s="157"/>
      <c r="L296" s="153"/>
      <c r="M296" s="158"/>
      <c r="T296" s="159"/>
      <c r="AT296" s="154" t="s">
        <v>230</v>
      </c>
      <c r="AU296" s="154" t="s">
        <v>129</v>
      </c>
      <c r="AV296" s="12" t="s">
        <v>129</v>
      </c>
      <c r="AW296" s="12" t="s">
        <v>32</v>
      </c>
      <c r="AX296" s="12" t="s">
        <v>85</v>
      </c>
      <c r="AY296" s="154" t="s">
        <v>120</v>
      </c>
    </row>
    <row r="297" spans="2:65" s="1" customFormat="1" ht="16.5" customHeight="1">
      <c r="B297" s="132"/>
      <c r="C297" s="133" t="s">
        <v>454</v>
      </c>
      <c r="D297" s="133" t="s">
        <v>123</v>
      </c>
      <c r="E297" s="134" t="s">
        <v>455</v>
      </c>
      <c r="F297" s="135" t="s">
        <v>456</v>
      </c>
      <c r="G297" s="136" t="s">
        <v>248</v>
      </c>
      <c r="H297" s="137">
        <v>0.05</v>
      </c>
      <c r="I297" s="138"/>
      <c r="J297" s="139">
        <f>ROUND(I297*H297,2)</f>
        <v>0</v>
      </c>
      <c r="K297" s="135" t="s">
        <v>127</v>
      </c>
      <c r="L297" s="32"/>
      <c r="M297" s="140" t="s">
        <v>1</v>
      </c>
      <c r="N297" s="141" t="s">
        <v>43</v>
      </c>
      <c r="P297" s="142">
        <f>O297*H297</f>
        <v>0</v>
      </c>
      <c r="Q297" s="142">
        <v>1.04922</v>
      </c>
      <c r="R297" s="142">
        <f>Q297*H297</f>
        <v>5.2461000000000008E-2</v>
      </c>
      <c r="S297" s="142">
        <v>0</v>
      </c>
      <c r="T297" s="143">
        <f>S297*H297</f>
        <v>0</v>
      </c>
      <c r="AR297" s="144" t="s">
        <v>142</v>
      </c>
      <c r="AT297" s="144" t="s">
        <v>123</v>
      </c>
      <c r="AU297" s="144" t="s">
        <v>129</v>
      </c>
      <c r="AY297" s="17" t="s">
        <v>120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7" t="s">
        <v>129</v>
      </c>
      <c r="BK297" s="145">
        <f>ROUND(I297*H297,2)</f>
        <v>0</v>
      </c>
      <c r="BL297" s="17" t="s">
        <v>142</v>
      </c>
      <c r="BM297" s="144" t="s">
        <v>457</v>
      </c>
    </row>
    <row r="298" spans="2:65" s="12" customFormat="1">
      <c r="B298" s="153"/>
      <c r="D298" s="146" t="s">
        <v>230</v>
      </c>
      <c r="E298" s="154" t="s">
        <v>1</v>
      </c>
      <c r="F298" s="155" t="s">
        <v>458</v>
      </c>
      <c r="H298" s="156">
        <v>0.05</v>
      </c>
      <c r="I298" s="157"/>
      <c r="L298" s="153"/>
      <c r="M298" s="158"/>
      <c r="T298" s="159"/>
      <c r="AT298" s="154" t="s">
        <v>230</v>
      </c>
      <c r="AU298" s="154" t="s">
        <v>129</v>
      </c>
      <c r="AV298" s="12" t="s">
        <v>129</v>
      </c>
      <c r="AW298" s="12" t="s">
        <v>32</v>
      </c>
      <c r="AX298" s="12" t="s">
        <v>85</v>
      </c>
      <c r="AY298" s="154" t="s">
        <v>120</v>
      </c>
    </row>
    <row r="299" spans="2:65" s="11" customFormat="1" ht="22.9" customHeight="1">
      <c r="B299" s="120"/>
      <c r="D299" s="121" t="s">
        <v>76</v>
      </c>
      <c r="E299" s="130" t="s">
        <v>142</v>
      </c>
      <c r="F299" s="130" t="s">
        <v>459</v>
      </c>
      <c r="I299" s="123"/>
      <c r="J299" s="131">
        <f>BK299</f>
        <v>0</v>
      </c>
      <c r="L299" s="120"/>
      <c r="M299" s="125"/>
      <c r="P299" s="126">
        <f>SUM(P300:P305)</f>
        <v>0</v>
      </c>
      <c r="R299" s="126">
        <f>SUM(R300:R305)</f>
        <v>0.24624296000000004</v>
      </c>
      <c r="T299" s="127">
        <f>SUM(T300:T305)</f>
        <v>0</v>
      </c>
      <c r="AR299" s="121" t="s">
        <v>85</v>
      </c>
      <c r="AT299" s="128" t="s">
        <v>76</v>
      </c>
      <c r="AU299" s="128" t="s">
        <v>85</v>
      </c>
      <c r="AY299" s="121" t="s">
        <v>120</v>
      </c>
      <c r="BK299" s="129">
        <f>SUM(BK300:BK305)</f>
        <v>0</v>
      </c>
    </row>
    <row r="300" spans="2:65" s="1" customFormat="1" ht="16.5" customHeight="1">
      <c r="B300" s="132"/>
      <c r="C300" s="133" t="s">
        <v>460</v>
      </c>
      <c r="D300" s="133" t="s">
        <v>123</v>
      </c>
      <c r="E300" s="134" t="s">
        <v>461</v>
      </c>
      <c r="F300" s="135" t="s">
        <v>462</v>
      </c>
      <c r="G300" s="136" t="s">
        <v>234</v>
      </c>
      <c r="H300" s="137">
        <v>8.3000000000000004E-2</v>
      </c>
      <c r="I300" s="138"/>
      <c r="J300" s="139">
        <f>ROUND(I300*H300,2)</f>
        <v>0</v>
      </c>
      <c r="K300" s="135" t="s">
        <v>127</v>
      </c>
      <c r="L300" s="32"/>
      <c r="M300" s="140" t="s">
        <v>1</v>
      </c>
      <c r="N300" s="141" t="s">
        <v>43</v>
      </c>
      <c r="P300" s="142">
        <f>O300*H300</f>
        <v>0</v>
      </c>
      <c r="Q300" s="142">
        <v>2.5019800000000001</v>
      </c>
      <c r="R300" s="142">
        <f>Q300*H300</f>
        <v>0.20766434000000003</v>
      </c>
      <c r="S300" s="142">
        <v>0</v>
      </c>
      <c r="T300" s="143">
        <f>S300*H300</f>
        <v>0</v>
      </c>
      <c r="AR300" s="144" t="s">
        <v>142</v>
      </c>
      <c r="AT300" s="144" t="s">
        <v>123</v>
      </c>
      <c r="AU300" s="144" t="s">
        <v>129</v>
      </c>
      <c r="AY300" s="17" t="s">
        <v>120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7" t="s">
        <v>129</v>
      </c>
      <c r="BK300" s="145">
        <f>ROUND(I300*H300,2)</f>
        <v>0</v>
      </c>
      <c r="BL300" s="17" t="s">
        <v>142</v>
      </c>
      <c r="BM300" s="144" t="s">
        <v>463</v>
      </c>
    </row>
    <row r="301" spans="2:65" s="12" customFormat="1">
      <c r="B301" s="153"/>
      <c r="D301" s="146" t="s">
        <v>230</v>
      </c>
      <c r="E301" s="154" t="s">
        <v>1</v>
      </c>
      <c r="F301" s="155" t="s">
        <v>464</v>
      </c>
      <c r="H301" s="156">
        <v>8.3000000000000004E-2</v>
      </c>
      <c r="I301" s="157"/>
      <c r="L301" s="153"/>
      <c r="M301" s="158"/>
      <c r="T301" s="159"/>
      <c r="AT301" s="154" t="s">
        <v>230</v>
      </c>
      <c r="AU301" s="154" t="s">
        <v>129</v>
      </c>
      <c r="AV301" s="12" t="s">
        <v>129</v>
      </c>
      <c r="AW301" s="12" t="s">
        <v>32</v>
      </c>
      <c r="AX301" s="12" t="s">
        <v>85</v>
      </c>
      <c r="AY301" s="154" t="s">
        <v>120</v>
      </c>
    </row>
    <row r="302" spans="2:65" s="1" customFormat="1" ht="16.5" customHeight="1">
      <c r="B302" s="132"/>
      <c r="C302" s="133" t="s">
        <v>465</v>
      </c>
      <c r="D302" s="133" t="s">
        <v>123</v>
      </c>
      <c r="E302" s="134" t="s">
        <v>466</v>
      </c>
      <c r="F302" s="135" t="s">
        <v>467</v>
      </c>
      <c r="G302" s="136" t="s">
        <v>228</v>
      </c>
      <c r="H302" s="137">
        <v>1.38</v>
      </c>
      <c r="I302" s="138"/>
      <c r="J302" s="139">
        <f>ROUND(I302*H302,2)</f>
        <v>0</v>
      </c>
      <c r="K302" s="135" t="s">
        <v>127</v>
      </c>
      <c r="L302" s="32"/>
      <c r="M302" s="140" t="s">
        <v>1</v>
      </c>
      <c r="N302" s="141" t="s">
        <v>43</v>
      </c>
      <c r="P302" s="142">
        <f>O302*H302</f>
        <v>0</v>
      </c>
      <c r="Q302" s="142">
        <v>1.1169999999999999E-2</v>
      </c>
      <c r="R302" s="142">
        <f>Q302*H302</f>
        <v>1.5414599999999999E-2</v>
      </c>
      <c r="S302" s="142">
        <v>0</v>
      </c>
      <c r="T302" s="143">
        <f>S302*H302</f>
        <v>0</v>
      </c>
      <c r="AR302" s="144" t="s">
        <v>142</v>
      </c>
      <c r="AT302" s="144" t="s">
        <v>123</v>
      </c>
      <c r="AU302" s="144" t="s">
        <v>129</v>
      </c>
      <c r="AY302" s="17" t="s">
        <v>120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7" t="s">
        <v>129</v>
      </c>
      <c r="BK302" s="145">
        <f>ROUND(I302*H302,2)</f>
        <v>0</v>
      </c>
      <c r="BL302" s="17" t="s">
        <v>142</v>
      </c>
      <c r="BM302" s="144" t="s">
        <v>468</v>
      </c>
    </row>
    <row r="303" spans="2:65" s="12" customFormat="1">
      <c r="B303" s="153"/>
      <c r="D303" s="146" t="s">
        <v>230</v>
      </c>
      <c r="E303" s="154" t="s">
        <v>1</v>
      </c>
      <c r="F303" s="155" t="s">
        <v>469</v>
      </c>
      <c r="H303" s="156">
        <v>1.38</v>
      </c>
      <c r="I303" s="157"/>
      <c r="L303" s="153"/>
      <c r="M303" s="158"/>
      <c r="T303" s="159"/>
      <c r="AT303" s="154" t="s">
        <v>230</v>
      </c>
      <c r="AU303" s="154" t="s">
        <v>129</v>
      </c>
      <c r="AV303" s="12" t="s">
        <v>129</v>
      </c>
      <c r="AW303" s="12" t="s">
        <v>32</v>
      </c>
      <c r="AX303" s="12" t="s">
        <v>85</v>
      </c>
      <c r="AY303" s="154" t="s">
        <v>120</v>
      </c>
    </row>
    <row r="304" spans="2:65" s="1" customFormat="1" ht="16.5" customHeight="1">
      <c r="B304" s="132"/>
      <c r="C304" s="133" t="s">
        <v>470</v>
      </c>
      <c r="D304" s="133" t="s">
        <v>123</v>
      </c>
      <c r="E304" s="134" t="s">
        <v>471</v>
      </c>
      <c r="F304" s="135" t="s">
        <v>472</v>
      </c>
      <c r="G304" s="136" t="s">
        <v>228</v>
      </c>
      <c r="H304" s="137">
        <v>1.38</v>
      </c>
      <c r="I304" s="138"/>
      <c r="J304" s="139">
        <f>ROUND(I304*H304,2)</f>
        <v>0</v>
      </c>
      <c r="K304" s="135" t="s">
        <v>127</v>
      </c>
      <c r="L304" s="32"/>
      <c r="M304" s="140" t="s">
        <v>1</v>
      </c>
      <c r="N304" s="141" t="s">
        <v>43</v>
      </c>
      <c r="P304" s="142">
        <f>O304*H304</f>
        <v>0</v>
      </c>
      <c r="Q304" s="142">
        <v>0</v>
      </c>
      <c r="R304" s="142">
        <f>Q304*H304</f>
        <v>0</v>
      </c>
      <c r="S304" s="142">
        <v>0</v>
      </c>
      <c r="T304" s="143">
        <f>S304*H304</f>
        <v>0</v>
      </c>
      <c r="AR304" s="144" t="s">
        <v>142</v>
      </c>
      <c r="AT304" s="144" t="s">
        <v>123</v>
      </c>
      <c r="AU304" s="144" t="s">
        <v>129</v>
      </c>
      <c r="AY304" s="17" t="s">
        <v>120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7" t="s">
        <v>129</v>
      </c>
      <c r="BK304" s="145">
        <f>ROUND(I304*H304,2)</f>
        <v>0</v>
      </c>
      <c r="BL304" s="17" t="s">
        <v>142</v>
      </c>
      <c r="BM304" s="144" t="s">
        <v>473</v>
      </c>
    </row>
    <row r="305" spans="2:65" s="1" customFormat="1" ht="24.2" customHeight="1">
      <c r="B305" s="132"/>
      <c r="C305" s="133" t="s">
        <v>474</v>
      </c>
      <c r="D305" s="133" t="s">
        <v>123</v>
      </c>
      <c r="E305" s="134" t="s">
        <v>475</v>
      </c>
      <c r="F305" s="135" t="s">
        <v>476</v>
      </c>
      <c r="G305" s="136" t="s">
        <v>248</v>
      </c>
      <c r="H305" s="137">
        <v>2.1999999999999999E-2</v>
      </c>
      <c r="I305" s="138"/>
      <c r="J305" s="139">
        <f>ROUND(I305*H305,2)</f>
        <v>0</v>
      </c>
      <c r="K305" s="135" t="s">
        <v>127</v>
      </c>
      <c r="L305" s="32"/>
      <c r="M305" s="140" t="s">
        <v>1</v>
      </c>
      <c r="N305" s="141" t="s">
        <v>43</v>
      </c>
      <c r="P305" s="142">
        <f>O305*H305</f>
        <v>0</v>
      </c>
      <c r="Q305" s="142">
        <v>1.05291</v>
      </c>
      <c r="R305" s="142">
        <f>Q305*H305</f>
        <v>2.316402E-2</v>
      </c>
      <c r="S305" s="142">
        <v>0</v>
      </c>
      <c r="T305" s="143">
        <f>S305*H305</f>
        <v>0</v>
      </c>
      <c r="AR305" s="144" t="s">
        <v>142</v>
      </c>
      <c r="AT305" s="144" t="s">
        <v>123</v>
      </c>
      <c r="AU305" s="144" t="s">
        <v>129</v>
      </c>
      <c r="AY305" s="17" t="s">
        <v>120</v>
      </c>
      <c r="BE305" s="145">
        <f>IF(N305="základní",J305,0)</f>
        <v>0</v>
      </c>
      <c r="BF305" s="145">
        <f>IF(N305="snížená",J305,0)</f>
        <v>0</v>
      </c>
      <c r="BG305" s="145">
        <f>IF(N305="zákl. přenesená",J305,0)</f>
        <v>0</v>
      </c>
      <c r="BH305" s="145">
        <f>IF(N305="sníž. přenesená",J305,0)</f>
        <v>0</v>
      </c>
      <c r="BI305" s="145">
        <f>IF(N305="nulová",J305,0)</f>
        <v>0</v>
      </c>
      <c r="BJ305" s="17" t="s">
        <v>129</v>
      </c>
      <c r="BK305" s="145">
        <f>ROUND(I305*H305,2)</f>
        <v>0</v>
      </c>
      <c r="BL305" s="17" t="s">
        <v>142</v>
      </c>
      <c r="BM305" s="144" t="s">
        <v>477</v>
      </c>
    </row>
    <row r="306" spans="2:65" s="11" customFormat="1" ht="22.9" customHeight="1">
      <c r="B306" s="120"/>
      <c r="D306" s="121" t="s">
        <v>76</v>
      </c>
      <c r="E306" s="130" t="s">
        <v>119</v>
      </c>
      <c r="F306" s="130" t="s">
        <v>478</v>
      </c>
      <c r="I306" s="123"/>
      <c r="J306" s="131">
        <f>BK306</f>
        <v>0</v>
      </c>
      <c r="L306" s="120"/>
      <c r="M306" s="125"/>
      <c r="P306" s="126">
        <f>SUM(P307:P310)</f>
        <v>0</v>
      </c>
      <c r="R306" s="126">
        <f>SUM(R307:R310)</f>
        <v>16.820499999999999</v>
      </c>
      <c r="T306" s="127">
        <f>SUM(T307:T310)</f>
        <v>0</v>
      </c>
      <c r="AR306" s="121" t="s">
        <v>85</v>
      </c>
      <c r="AT306" s="128" t="s">
        <v>76</v>
      </c>
      <c r="AU306" s="128" t="s">
        <v>85</v>
      </c>
      <c r="AY306" s="121" t="s">
        <v>120</v>
      </c>
      <c r="BK306" s="129">
        <f>SUM(BK307:BK310)</f>
        <v>0</v>
      </c>
    </row>
    <row r="307" spans="2:65" s="1" customFormat="1" ht="21.75" customHeight="1">
      <c r="B307" s="132"/>
      <c r="C307" s="133" t="s">
        <v>479</v>
      </c>
      <c r="D307" s="133" t="s">
        <v>123</v>
      </c>
      <c r="E307" s="134" t="s">
        <v>480</v>
      </c>
      <c r="F307" s="135" t="s">
        <v>481</v>
      </c>
      <c r="G307" s="136" t="s">
        <v>228</v>
      </c>
      <c r="H307" s="137">
        <v>25</v>
      </c>
      <c r="I307" s="138"/>
      <c r="J307" s="139">
        <f>ROUND(I307*H307,2)</f>
        <v>0</v>
      </c>
      <c r="K307" s="135" t="s">
        <v>127</v>
      </c>
      <c r="L307" s="32"/>
      <c r="M307" s="140" t="s">
        <v>1</v>
      </c>
      <c r="N307" s="141" t="s">
        <v>43</v>
      </c>
      <c r="P307" s="142">
        <f>O307*H307</f>
        <v>0</v>
      </c>
      <c r="Q307" s="142">
        <v>0.46</v>
      </c>
      <c r="R307" s="142">
        <f>Q307*H307</f>
        <v>11.5</v>
      </c>
      <c r="S307" s="142">
        <v>0</v>
      </c>
      <c r="T307" s="143">
        <f>S307*H307</f>
        <v>0</v>
      </c>
      <c r="AR307" s="144" t="s">
        <v>142</v>
      </c>
      <c r="AT307" s="144" t="s">
        <v>123</v>
      </c>
      <c r="AU307" s="144" t="s">
        <v>129</v>
      </c>
      <c r="AY307" s="17" t="s">
        <v>120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7" t="s">
        <v>129</v>
      </c>
      <c r="BK307" s="145">
        <f>ROUND(I307*H307,2)</f>
        <v>0</v>
      </c>
      <c r="BL307" s="17" t="s">
        <v>142</v>
      </c>
      <c r="BM307" s="144" t="s">
        <v>482</v>
      </c>
    </row>
    <row r="308" spans="2:65" s="1" customFormat="1" ht="24.2" customHeight="1">
      <c r="B308" s="132"/>
      <c r="C308" s="133" t="s">
        <v>483</v>
      </c>
      <c r="D308" s="133" t="s">
        <v>123</v>
      </c>
      <c r="E308" s="134" t="s">
        <v>484</v>
      </c>
      <c r="F308" s="135" t="s">
        <v>485</v>
      </c>
      <c r="G308" s="136" t="s">
        <v>228</v>
      </c>
      <c r="H308" s="137">
        <v>25</v>
      </c>
      <c r="I308" s="138"/>
      <c r="J308" s="139">
        <f>ROUND(I308*H308,2)</f>
        <v>0</v>
      </c>
      <c r="K308" s="135" t="s">
        <v>127</v>
      </c>
      <c r="L308" s="32"/>
      <c r="M308" s="140" t="s">
        <v>1</v>
      </c>
      <c r="N308" s="141" t="s">
        <v>43</v>
      </c>
      <c r="P308" s="142">
        <f>O308*H308</f>
        <v>0</v>
      </c>
      <c r="Q308" s="142">
        <v>8.9219999999999994E-2</v>
      </c>
      <c r="R308" s="142">
        <f>Q308*H308</f>
        <v>2.2304999999999997</v>
      </c>
      <c r="S308" s="142">
        <v>0</v>
      </c>
      <c r="T308" s="143">
        <f>S308*H308</f>
        <v>0</v>
      </c>
      <c r="AR308" s="144" t="s">
        <v>142</v>
      </c>
      <c r="AT308" s="144" t="s">
        <v>123</v>
      </c>
      <c r="AU308" s="144" t="s">
        <v>129</v>
      </c>
      <c r="AY308" s="17" t="s">
        <v>120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7" t="s">
        <v>129</v>
      </c>
      <c r="BK308" s="145">
        <f>ROUND(I308*H308,2)</f>
        <v>0</v>
      </c>
      <c r="BL308" s="17" t="s">
        <v>142</v>
      </c>
      <c r="BM308" s="144" t="s">
        <v>486</v>
      </c>
    </row>
    <row r="309" spans="2:65" s="1" customFormat="1" ht="24.2" customHeight="1">
      <c r="B309" s="132"/>
      <c r="C309" s="160" t="s">
        <v>487</v>
      </c>
      <c r="D309" s="160" t="s">
        <v>254</v>
      </c>
      <c r="E309" s="161" t="s">
        <v>488</v>
      </c>
      <c r="F309" s="162" t="s">
        <v>489</v>
      </c>
      <c r="G309" s="163" t="s">
        <v>228</v>
      </c>
      <c r="H309" s="164">
        <v>25.75</v>
      </c>
      <c r="I309" s="165"/>
      <c r="J309" s="166">
        <f>ROUND(I309*H309,2)</f>
        <v>0</v>
      </c>
      <c r="K309" s="162" t="s">
        <v>127</v>
      </c>
      <c r="L309" s="167"/>
      <c r="M309" s="168" t="s">
        <v>1</v>
      </c>
      <c r="N309" s="169" t="s">
        <v>43</v>
      </c>
      <c r="P309" s="142">
        <f>O309*H309</f>
        <v>0</v>
      </c>
      <c r="Q309" s="142">
        <v>0.12</v>
      </c>
      <c r="R309" s="142">
        <f>Q309*H309</f>
        <v>3.09</v>
      </c>
      <c r="S309" s="142">
        <v>0</v>
      </c>
      <c r="T309" s="143">
        <f>S309*H309</f>
        <v>0</v>
      </c>
      <c r="AR309" s="144" t="s">
        <v>161</v>
      </c>
      <c r="AT309" s="144" t="s">
        <v>254</v>
      </c>
      <c r="AU309" s="144" t="s">
        <v>129</v>
      </c>
      <c r="AY309" s="17" t="s">
        <v>120</v>
      </c>
      <c r="BE309" s="145">
        <f>IF(N309="základní",J309,0)</f>
        <v>0</v>
      </c>
      <c r="BF309" s="145">
        <f>IF(N309="snížená",J309,0)</f>
        <v>0</v>
      </c>
      <c r="BG309" s="145">
        <f>IF(N309="zákl. přenesená",J309,0)</f>
        <v>0</v>
      </c>
      <c r="BH309" s="145">
        <f>IF(N309="sníž. přenesená",J309,0)</f>
        <v>0</v>
      </c>
      <c r="BI309" s="145">
        <f>IF(N309="nulová",J309,0)</f>
        <v>0</v>
      </c>
      <c r="BJ309" s="17" t="s">
        <v>129</v>
      </c>
      <c r="BK309" s="145">
        <f>ROUND(I309*H309,2)</f>
        <v>0</v>
      </c>
      <c r="BL309" s="17" t="s">
        <v>142</v>
      </c>
      <c r="BM309" s="144" t="s">
        <v>490</v>
      </c>
    </row>
    <row r="310" spans="2:65" s="12" customFormat="1">
      <c r="B310" s="153"/>
      <c r="D310" s="146" t="s">
        <v>230</v>
      </c>
      <c r="E310" s="154" t="s">
        <v>1</v>
      </c>
      <c r="F310" s="155" t="s">
        <v>491</v>
      </c>
      <c r="H310" s="156">
        <v>25.75</v>
      </c>
      <c r="I310" s="157"/>
      <c r="L310" s="153"/>
      <c r="M310" s="158"/>
      <c r="T310" s="159"/>
      <c r="AT310" s="154" t="s">
        <v>230</v>
      </c>
      <c r="AU310" s="154" t="s">
        <v>129</v>
      </c>
      <c r="AV310" s="12" t="s">
        <v>129</v>
      </c>
      <c r="AW310" s="12" t="s">
        <v>32</v>
      </c>
      <c r="AX310" s="12" t="s">
        <v>85</v>
      </c>
      <c r="AY310" s="154" t="s">
        <v>120</v>
      </c>
    </row>
    <row r="311" spans="2:65" s="11" customFormat="1" ht="22.9" customHeight="1">
      <c r="B311" s="120"/>
      <c r="D311" s="121" t="s">
        <v>76</v>
      </c>
      <c r="E311" s="130" t="s">
        <v>150</v>
      </c>
      <c r="F311" s="130" t="s">
        <v>492</v>
      </c>
      <c r="I311" s="123"/>
      <c r="J311" s="131">
        <f>BK311</f>
        <v>0</v>
      </c>
      <c r="L311" s="120"/>
      <c r="M311" s="125"/>
      <c r="P311" s="126">
        <f>SUM(P312:P399)</f>
        <v>0</v>
      </c>
      <c r="R311" s="126">
        <f>SUM(R312:R399)</f>
        <v>38.45909034999999</v>
      </c>
      <c r="T311" s="127">
        <f>SUM(T312:T399)</f>
        <v>0</v>
      </c>
      <c r="AR311" s="121" t="s">
        <v>85</v>
      </c>
      <c r="AT311" s="128" t="s">
        <v>76</v>
      </c>
      <c r="AU311" s="128" t="s">
        <v>85</v>
      </c>
      <c r="AY311" s="121" t="s">
        <v>120</v>
      </c>
      <c r="BK311" s="129">
        <f>SUM(BK312:BK399)</f>
        <v>0</v>
      </c>
    </row>
    <row r="312" spans="2:65" s="1" customFormat="1" ht="24.2" customHeight="1">
      <c r="B312" s="132"/>
      <c r="C312" s="133" t="s">
        <v>493</v>
      </c>
      <c r="D312" s="133" t="s">
        <v>123</v>
      </c>
      <c r="E312" s="134" t="s">
        <v>494</v>
      </c>
      <c r="F312" s="135" t="s">
        <v>495</v>
      </c>
      <c r="G312" s="136" t="s">
        <v>234</v>
      </c>
      <c r="H312" s="137">
        <v>0.60599999999999998</v>
      </c>
      <c r="I312" s="138"/>
      <c r="J312" s="139">
        <f>ROUND(I312*H312,2)</f>
        <v>0</v>
      </c>
      <c r="K312" s="135" t="s">
        <v>127</v>
      </c>
      <c r="L312" s="32"/>
      <c r="M312" s="140" t="s">
        <v>1</v>
      </c>
      <c r="N312" s="141" t="s">
        <v>43</v>
      </c>
      <c r="P312" s="142">
        <f>O312*H312</f>
        <v>0</v>
      </c>
      <c r="Q312" s="142">
        <v>2.5018699999999998</v>
      </c>
      <c r="R312" s="142">
        <f>Q312*H312</f>
        <v>1.5161332199999999</v>
      </c>
      <c r="S312" s="142">
        <v>0</v>
      </c>
      <c r="T312" s="143">
        <f>S312*H312</f>
        <v>0</v>
      </c>
      <c r="AR312" s="144" t="s">
        <v>142</v>
      </c>
      <c r="AT312" s="144" t="s">
        <v>123</v>
      </c>
      <c r="AU312" s="144" t="s">
        <v>129</v>
      </c>
      <c r="AY312" s="17" t="s">
        <v>120</v>
      </c>
      <c r="BE312" s="145">
        <f>IF(N312="základní",J312,0)</f>
        <v>0</v>
      </c>
      <c r="BF312" s="145">
        <f>IF(N312="snížená",J312,0)</f>
        <v>0</v>
      </c>
      <c r="BG312" s="145">
        <f>IF(N312="zákl. přenesená",J312,0)</f>
        <v>0</v>
      </c>
      <c r="BH312" s="145">
        <f>IF(N312="sníž. přenesená",J312,0)</f>
        <v>0</v>
      </c>
      <c r="BI312" s="145">
        <f>IF(N312="nulová",J312,0)</f>
        <v>0</v>
      </c>
      <c r="BJ312" s="17" t="s">
        <v>129</v>
      </c>
      <c r="BK312" s="145">
        <f>ROUND(I312*H312,2)</f>
        <v>0</v>
      </c>
      <c r="BL312" s="17" t="s">
        <v>142</v>
      </c>
      <c r="BM312" s="144" t="s">
        <v>496</v>
      </c>
    </row>
    <row r="313" spans="2:65" s="1" customFormat="1" ht="19.5">
      <c r="B313" s="32"/>
      <c r="D313" s="146" t="s">
        <v>131</v>
      </c>
      <c r="F313" s="147" t="s">
        <v>497</v>
      </c>
      <c r="I313" s="148"/>
      <c r="L313" s="32"/>
      <c r="M313" s="149"/>
      <c r="T313" s="56"/>
      <c r="AT313" s="17" t="s">
        <v>131</v>
      </c>
      <c r="AU313" s="17" t="s">
        <v>129</v>
      </c>
    </row>
    <row r="314" spans="2:65" s="12" customFormat="1">
      <c r="B314" s="153"/>
      <c r="D314" s="146" t="s">
        <v>230</v>
      </c>
      <c r="E314" s="154" t="s">
        <v>1</v>
      </c>
      <c r="F314" s="155" t="s">
        <v>498</v>
      </c>
      <c r="H314" s="156">
        <v>0.128</v>
      </c>
      <c r="I314" s="157"/>
      <c r="L314" s="153"/>
      <c r="M314" s="158"/>
      <c r="T314" s="159"/>
      <c r="AT314" s="154" t="s">
        <v>230</v>
      </c>
      <c r="AU314" s="154" t="s">
        <v>129</v>
      </c>
      <c r="AV314" s="12" t="s">
        <v>129</v>
      </c>
      <c r="AW314" s="12" t="s">
        <v>32</v>
      </c>
      <c r="AX314" s="12" t="s">
        <v>77</v>
      </c>
      <c r="AY314" s="154" t="s">
        <v>120</v>
      </c>
    </row>
    <row r="315" spans="2:65" s="12" customFormat="1">
      <c r="B315" s="153"/>
      <c r="D315" s="146" t="s">
        <v>230</v>
      </c>
      <c r="E315" s="154" t="s">
        <v>1</v>
      </c>
      <c r="F315" s="155" t="s">
        <v>499</v>
      </c>
      <c r="H315" s="156">
        <v>5.1999999999999998E-2</v>
      </c>
      <c r="I315" s="157"/>
      <c r="L315" s="153"/>
      <c r="M315" s="158"/>
      <c r="T315" s="159"/>
      <c r="AT315" s="154" t="s">
        <v>230</v>
      </c>
      <c r="AU315" s="154" t="s">
        <v>129</v>
      </c>
      <c r="AV315" s="12" t="s">
        <v>129</v>
      </c>
      <c r="AW315" s="12" t="s">
        <v>32</v>
      </c>
      <c r="AX315" s="12" t="s">
        <v>77</v>
      </c>
      <c r="AY315" s="154" t="s">
        <v>120</v>
      </c>
    </row>
    <row r="316" spans="2:65" s="12" customFormat="1">
      <c r="B316" s="153"/>
      <c r="D316" s="146" t="s">
        <v>230</v>
      </c>
      <c r="E316" s="154" t="s">
        <v>1</v>
      </c>
      <c r="F316" s="155" t="s">
        <v>500</v>
      </c>
      <c r="H316" s="156">
        <v>9.8000000000000004E-2</v>
      </c>
      <c r="I316" s="157"/>
      <c r="L316" s="153"/>
      <c r="M316" s="158"/>
      <c r="T316" s="159"/>
      <c r="AT316" s="154" t="s">
        <v>230</v>
      </c>
      <c r="AU316" s="154" t="s">
        <v>129</v>
      </c>
      <c r="AV316" s="12" t="s">
        <v>129</v>
      </c>
      <c r="AW316" s="12" t="s">
        <v>32</v>
      </c>
      <c r="AX316" s="12" t="s">
        <v>77</v>
      </c>
      <c r="AY316" s="154" t="s">
        <v>120</v>
      </c>
    </row>
    <row r="317" spans="2:65" s="12" customFormat="1">
      <c r="B317" s="153"/>
      <c r="D317" s="146" t="s">
        <v>230</v>
      </c>
      <c r="E317" s="154" t="s">
        <v>1</v>
      </c>
      <c r="F317" s="155" t="s">
        <v>501</v>
      </c>
      <c r="H317" s="156">
        <v>2.5000000000000001E-2</v>
      </c>
      <c r="I317" s="157"/>
      <c r="L317" s="153"/>
      <c r="M317" s="158"/>
      <c r="T317" s="159"/>
      <c r="AT317" s="154" t="s">
        <v>230</v>
      </c>
      <c r="AU317" s="154" t="s">
        <v>129</v>
      </c>
      <c r="AV317" s="12" t="s">
        <v>129</v>
      </c>
      <c r="AW317" s="12" t="s">
        <v>32</v>
      </c>
      <c r="AX317" s="12" t="s">
        <v>77</v>
      </c>
      <c r="AY317" s="154" t="s">
        <v>120</v>
      </c>
    </row>
    <row r="318" spans="2:65" s="12" customFormat="1">
      <c r="B318" s="153"/>
      <c r="D318" s="146" t="s">
        <v>230</v>
      </c>
      <c r="E318" s="154" t="s">
        <v>1</v>
      </c>
      <c r="F318" s="155" t="s">
        <v>498</v>
      </c>
      <c r="H318" s="156">
        <v>0.128</v>
      </c>
      <c r="I318" s="157"/>
      <c r="L318" s="153"/>
      <c r="M318" s="158"/>
      <c r="T318" s="159"/>
      <c r="AT318" s="154" t="s">
        <v>230</v>
      </c>
      <c r="AU318" s="154" t="s">
        <v>129</v>
      </c>
      <c r="AV318" s="12" t="s">
        <v>129</v>
      </c>
      <c r="AW318" s="12" t="s">
        <v>32</v>
      </c>
      <c r="AX318" s="12" t="s">
        <v>77</v>
      </c>
      <c r="AY318" s="154" t="s">
        <v>120</v>
      </c>
    </row>
    <row r="319" spans="2:65" s="12" customFormat="1">
      <c r="B319" s="153"/>
      <c r="D319" s="146" t="s">
        <v>230</v>
      </c>
      <c r="E319" s="154" t="s">
        <v>1</v>
      </c>
      <c r="F319" s="155" t="s">
        <v>499</v>
      </c>
      <c r="H319" s="156">
        <v>5.1999999999999998E-2</v>
      </c>
      <c r="I319" s="157"/>
      <c r="L319" s="153"/>
      <c r="M319" s="158"/>
      <c r="T319" s="159"/>
      <c r="AT319" s="154" t="s">
        <v>230</v>
      </c>
      <c r="AU319" s="154" t="s">
        <v>129</v>
      </c>
      <c r="AV319" s="12" t="s">
        <v>129</v>
      </c>
      <c r="AW319" s="12" t="s">
        <v>32</v>
      </c>
      <c r="AX319" s="12" t="s">
        <v>77</v>
      </c>
      <c r="AY319" s="154" t="s">
        <v>120</v>
      </c>
    </row>
    <row r="320" spans="2:65" s="12" customFormat="1">
      <c r="B320" s="153"/>
      <c r="D320" s="146" t="s">
        <v>230</v>
      </c>
      <c r="E320" s="154" t="s">
        <v>1</v>
      </c>
      <c r="F320" s="155" t="s">
        <v>500</v>
      </c>
      <c r="H320" s="156">
        <v>9.8000000000000004E-2</v>
      </c>
      <c r="I320" s="157"/>
      <c r="L320" s="153"/>
      <c r="M320" s="158"/>
      <c r="T320" s="159"/>
      <c r="AT320" s="154" t="s">
        <v>230</v>
      </c>
      <c r="AU320" s="154" t="s">
        <v>129</v>
      </c>
      <c r="AV320" s="12" t="s">
        <v>129</v>
      </c>
      <c r="AW320" s="12" t="s">
        <v>32</v>
      </c>
      <c r="AX320" s="12" t="s">
        <v>77</v>
      </c>
      <c r="AY320" s="154" t="s">
        <v>120</v>
      </c>
    </row>
    <row r="321" spans="2:65" s="12" customFormat="1">
      <c r="B321" s="153"/>
      <c r="D321" s="146" t="s">
        <v>230</v>
      </c>
      <c r="E321" s="154" t="s">
        <v>1</v>
      </c>
      <c r="F321" s="155" t="s">
        <v>501</v>
      </c>
      <c r="H321" s="156">
        <v>2.5000000000000001E-2</v>
      </c>
      <c r="I321" s="157"/>
      <c r="L321" s="153"/>
      <c r="M321" s="158"/>
      <c r="T321" s="159"/>
      <c r="AT321" s="154" t="s">
        <v>230</v>
      </c>
      <c r="AU321" s="154" t="s">
        <v>129</v>
      </c>
      <c r="AV321" s="12" t="s">
        <v>129</v>
      </c>
      <c r="AW321" s="12" t="s">
        <v>32</v>
      </c>
      <c r="AX321" s="12" t="s">
        <v>77</v>
      </c>
      <c r="AY321" s="154" t="s">
        <v>120</v>
      </c>
    </row>
    <row r="322" spans="2:65" s="13" customFormat="1">
      <c r="B322" s="170"/>
      <c r="D322" s="146" t="s">
        <v>230</v>
      </c>
      <c r="E322" s="171" t="s">
        <v>1</v>
      </c>
      <c r="F322" s="172" t="s">
        <v>303</v>
      </c>
      <c r="H322" s="173">
        <v>0.60599999999999998</v>
      </c>
      <c r="I322" s="174"/>
      <c r="L322" s="170"/>
      <c r="M322" s="175"/>
      <c r="T322" s="176"/>
      <c r="AT322" s="171" t="s">
        <v>230</v>
      </c>
      <c r="AU322" s="171" t="s">
        <v>129</v>
      </c>
      <c r="AV322" s="13" t="s">
        <v>138</v>
      </c>
      <c r="AW322" s="13" t="s">
        <v>32</v>
      </c>
      <c r="AX322" s="13" t="s">
        <v>77</v>
      </c>
      <c r="AY322" s="171" t="s">
        <v>120</v>
      </c>
    </row>
    <row r="323" spans="2:65" s="14" customFormat="1">
      <c r="B323" s="177"/>
      <c r="D323" s="146" t="s">
        <v>230</v>
      </c>
      <c r="E323" s="178" t="s">
        <v>1</v>
      </c>
      <c r="F323" s="179" t="s">
        <v>304</v>
      </c>
      <c r="H323" s="180">
        <v>0.60599999999999998</v>
      </c>
      <c r="I323" s="181"/>
      <c r="L323" s="177"/>
      <c r="M323" s="182"/>
      <c r="T323" s="183"/>
      <c r="AT323" s="178" t="s">
        <v>230</v>
      </c>
      <c r="AU323" s="178" t="s">
        <v>129</v>
      </c>
      <c r="AV323" s="14" t="s">
        <v>142</v>
      </c>
      <c r="AW323" s="14" t="s">
        <v>32</v>
      </c>
      <c r="AX323" s="14" t="s">
        <v>85</v>
      </c>
      <c r="AY323" s="178" t="s">
        <v>120</v>
      </c>
    </row>
    <row r="324" spans="2:65" s="1" customFormat="1" ht="33" customHeight="1">
      <c r="B324" s="132"/>
      <c r="C324" s="133" t="s">
        <v>502</v>
      </c>
      <c r="D324" s="133" t="s">
        <v>123</v>
      </c>
      <c r="E324" s="134" t="s">
        <v>503</v>
      </c>
      <c r="F324" s="135" t="s">
        <v>504</v>
      </c>
      <c r="G324" s="136" t="s">
        <v>234</v>
      </c>
      <c r="H324" s="137">
        <v>11.962</v>
      </c>
      <c r="I324" s="138"/>
      <c r="J324" s="139">
        <f>ROUND(I324*H324,2)</f>
        <v>0</v>
      </c>
      <c r="K324" s="135" t="s">
        <v>127</v>
      </c>
      <c r="L324" s="32"/>
      <c r="M324" s="140" t="s">
        <v>1</v>
      </c>
      <c r="N324" s="141" t="s">
        <v>43</v>
      </c>
      <c r="P324" s="142">
        <f>O324*H324</f>
        <v>0</v>
      </c>
      <c r="Q324" s="142">
        <v>2.5018699999999998</v>
      </c>
      <c r="R324" s="142">
        <f>Q324*H324</f>
        <v>29.927368939999997</v>
      </c>
      <c r="S324" s="142">
        <v>0</v>
      </c>
      <c r="T324" s="143">
        <f>S324*H324</f>
        <v>0</v>
      </c>
      <c r="AR324" s="144" t="s">
        <v>142</v>
      </c>
      <c r="AT324" s="144" t="s">
        <v>123</v>
      </c>
      <c r="AU324" s="144" t="s">
        <v>129</v>
      </c>
      <c r="AY324" s="17" t="s">
        <v>120</v>
      </c>
      <c r="BE324" s="145">
        <f>IF(N324="základní",J324,0)</f>
        <v>0</v>
      </c>
      <c r="BF324" s="145">
        <f>IF(N324="snížená",J324,0)</f>
        <v>0</v>
      </c>
      <c r="BG324" s="145">
        <f>IF(N324="zákl. přenesená",J324,0)</f>
        <v>0</v>
      </c>
      <c r="BH324" s="145">
        <f>IF(N324="sníž. přenesená",J324,0)</f>
        <v>0</v>
      </c>
      <c r="BI324" s="145">
        <f>IF(N324="nulová",J324,0)</f>
        <v>0</v>
      </c>
      <c r="BJ324" s="17" t="s">
        <v>129</v>
      </c>
      <c r="BK324" s="145">
        <f>ROUND(I324*H324,2)</f>
        <v>0</v>
      </c>
      <c r="BL324" s="17" t="s">
        <v>142</v>
      </c>
      <c r="BM324" s="144" t="s">
        <v>505</v>
      </c>
    </row>
    <row r="325" spans="2:65" s="12" customFormat="1">
      <c r="B325" s="153"/>
      <c r="D325" s="146" t="s">
        <v>230</v>
      </c>
      <c r="E325" s="154" t="s">
        <v>1</v>
      </c>
      <c r="F325" s="155" t="s">
        <v>506</v>
      </c>
      <c r="H325" s="156">
        <v>4.8479999999999999</v>
      </c>
      <c r="I325" s="157"/>
      <c r="L325" s="153"/>
      <c r="M325" s="158"/>
      <c r="T325" s="159"/>
      <c r="AT325" s="154" t="s">
        <v>230</v>
      </c>
      <c r="AU325" s="154" t="s">
        <v>129</v>
      </c>
      <c r="AV325" s="12" t="s">
        <v>129</v>
      </c>
      <c r="AW325" s="12" t="s">
        <v>32</v>
      </c>
      <c r="AX325" s="12" t="s">
        <v>77</v>
      </c>
      <c r="AY325" s="154" t="s">
        <v>120</v>
      </c>
    </row>
    <row r="326" spans="2:65" s="12" customFormat="1">
      <c r="B326" s="153"/>
      <c r="D326" s="146" t="s">
        <v>230</v>
      </c>
      <c r="E326" s="154" t="s">
        <v>1</v>
      </c>
      <c r="F326" s="155" t="s">
        <v>507</v>
      </c>
      <c r="H326" s="156">
        <v>0.93500000000000005</v>
      </c>
      <c r="I326" s="157"/>
      <c r="L326" s="153"/>
      <c r="M326" s="158"/>
      <c r="T326" s="159"/>
      <c r="AT326" s="154" t="s">
        <v>230</v>
      </c>
      <c r="AU326" s="154" t="s">
        <v>129</v>
      </c>
      <c r="AV326" s="12" t="s">
        <v>129</v>
      </c>
      <c r="AW326" s="12" t="s">
        <v>32</v>
      </c>
      <c r="AX326" s="12" t="s">
        <v>77</v>
      </c>
      <c r="AY326" s="154" t="s">
        <v>120</v>
      </c>
    </row>
    <row r="327" spans="2:65" s="12" customFormat="1">
      <c r="B327" s="153"/>
      <c r="D327" s="146" t="s">
        <v>230</v>
      </c>
      <c r="E327" s="154" t="s">
        <v>1</v>
      </c>
      <c r="F327" s="155" t="s">
        <v>508</v>
      </c>
      <c r="H327" s="156">
        <v>0.18</v>
      </c>
      <c r="I327" s="157"/>
      <c r="L327" s="153"/>
      <c r="M327" s="158"/>
      <c r="T327" s="159"/>
      <c r="AT327" s="154" t="s">
        <v>230</v>
      </c>
      <c r="AU327" s="154" t="s">
        <v>129</v>
      </c>
      <c r="AV327" s="12" t="s">
        <v>129</v>
      </c>
      <c r="AW327" s="12" t="s">
        <v>32</v>
      </c>
      <c r="AX327" s="12" t="s">
        <v>77</v>
      </c>
      <c r="AY327" s="154" t="s">
        <v>120</v>
      </c>
    </row>
    <row r="328" spans="2:65" s="12" customFormat="1">
      <c r="B328" s="153"/>
      <c r="D328" s="146" t="s">
        <v>230</v>
      </c>
      <c r="E328" s="154" t="s">
        <v>1</v>
      </c>
      <c r="F328" s="155" t="s">
        <v>509</v>
      </c>
      <c r="H328" s="156">
        <v>0.27500000000000002</v>
      </c>
      <c r="I328" s="157"/>
      <c r="L328" s="153"/>
      <c r="M328" s="158"/>
      <c r="T328" s="159"/>
      <c r="AT328" s="154" t="s">
        <v>230</v>
      </c>
      <c r="AU328" s="154" t="s">
        <v>129</v>
      </c>
      <c r="AV328" s="12" t="s">
        <v>129</v>
      </c>
      <c r="AW328" s="12" t="s">
        <v>32</v>
      </c>
      <c r="AX328" s="12" t="s">
        <v>77</v>
      </c>
      <c r="AY328" s="154" t="s">
        <v>120</v>
      </c>
    </row>
    <row r="329" spans="2:65" s="13" customFormat="1">
      <c r="B329" s="170"/>
      <c r="D329" s="146" t="s">
        <v>230</v>
      </c>
      <c r="E329" s="171" t="s">
        <v>1</v>
      </c>
      <c r="F329" s="172" t="s">
        <v>335</v>
      </c>
      <c r="H329" s="173">
        <v>6.2380000000000004</v>
      </c>
      <c r="I329" s="174"/>
      <c r="L329" s="170"/>
      <c r="M329" s="175"/>
      <c r="T329" s="176"/>
      <c r="AT329" s="171" t="s">
        <v>230</v>
      </c>
      <c r="AU329" s="171" t="s">
        <v>129</v>
      </c>
      <c r="AV329" s="13" t="s">
        <v>138</v>
      </c>
      <c r="AW329" s="13" t="s">
        <v>32</v>
      </c>
      <c r="AX329" s="13" t="s">
        <v>77</v>
      </c>
      <c r="AY329" s="171" t="s">
        <v>120</v>
      </c>
    </row>
    <row r="330" spans="2:65" s="12" customFormat="1">
      <c r="B330" s="153"/>
      <c r="D330" s="146" t="s">
        <v>230</v>
      </c>
      <c r="E330" s="154" t="s">
        <v>1</v>
      </c>
      <c r="F330" s="155" t="s">
        <v>510</v>
      </c>
      <c r="H330" s="156">
        <v>5.1959999999999997</v>
      </c>
      <c r="I330" s="157"/>
      <c r="L330" s="153"/>
      <c r="M330" s="158"/>
      <c r="T330" s="159"/>
      <c r="AT330" s="154" t="s">
        <v>230</v>
      </c>
      <c r="AU330" s="154" t="s">
        <v>129</v>
      </c>
      <c r="AV330" s="12" t="s">
        <v>129</v>
      </c>
      <c r="AW330" s="12" t="s">
        <v>32</v>
      </c>
      <c r="AX330" s="12" t="s">
        <v>77</v>
      </c>
      <c r="AY330" s="154" t="s">
        <v>120</v>
      </c>
    </row>
    <row r="331" spans="2:65" s="12" customFormat="1">
      <c r="B331" s="153"/>
      <c r="D331" s="146" t="s">
        <v>230</v>
      </c>
      <c r="E331" s="154" t="s">
        <v>1</v>
      </c>
      <c r="F331" s="155" t="s">
        <v>511</v>
      </c>
      <c r="H331" s="156">
        <v>0.52800000000000002</v>
      </c>
      <c r="I331" s="157"/>
      <c r="L331" s="153"/>
      <c r="M331" s="158"/>
      <c r="T331" s="159"/>
      <c r="AT331" s="154" t="s">
        <v>230</v>
      </c>
      <c r="AU331" s="154" t="s">
        <v>129</v>
      </c>
      <c r="AV331" s="12" t="s">
        <v>129</v>
      </c>
      <c r="AW331" s="12" t="s">
        <v>32</v>
      </c>
      <c r="AX331" s="12" t="s">
        <v>77</v>
      </c>
      <c r="AY331" s="154" t="s">
        <v>120</v>
      </c>
    </row>
    <row r="332" spans="2:65" s="13" customFormat="1">
      <c r="B332" s="170"/>
      <c r="D332" s="146" t="s">
        <v>230</v>
      </c>
      <c r="E332" s="171" t="s">
        <v>1</v>
      </c>
      <c r="F332" s="172" t="s">
        <v>512</v>
      </c>
      <c r="H332" s="173">
        <v>5.7240000000000002</v>
      </c>
      <c r="I332" s="174"/>
      <c r="L332" s="170"/>
      <c r="M332" s="175"/>
      <c r="T332" s="176"/>
      <c r="AT332" s="171" t="s">
        <v>230</v>
      </c>
      <c r="AU332" s="171" t="s">
        <v>129</v>
      </c>
      <c r="AV332" s="13" t="s">
        <v>138</v>
      </c>
      <c r="AW332" s="13" t="s">
        <v>32</v>
      </c>
      <c r="AX332" s="13" t="s">
        <v>77</v>
      </c>
      <c r="AY332" s="171" t="s">
        <v>120</v>
      </c>
    </row>
    <row r="333" spans="2:65" s="14" customFormat="1">
      <c r="B333" s="177"/>
      <c r="D333" s="146" t="s">
        <v>230</v>
      </c>
      <c r="E333" s="178" t="s">
        <v>1</v>
      </c>
      <c r="F333" s="179" t="s">
        <v>304</v>
      </c>
      <c r="H333" s="180">
        <v>11.962</v>
      </c>
      <c r="I333" s="181"/>
      <c r="L333" s="177"/>
      <c r="M333" s="182"/>
      <c r="T333" s="183"/>
      <c r="AT333" s="178" t="s">
        <v>230</v>
      </c>
      <c r="AU333" s="178" t="s">
        <v>129</v>
      </c>
      <c r="AV333" s="14" t="s">
        <v>142</v>
      </c>
      <c r="AW333" s="14" t="s">
        <v>32</v>
      </c>
      <c r="AX333" s="14" t="s">
        <v>85</v>
      </c>
      <c r="AY333" s="178" t="s">
        <v>120</v>
      </c>
    </row>
    <row r="334" spans="2:65" s="1" customFormat="1" ht="33" customHeight="1">
      <c r="B334" s="132"/>
      <c r="C334" s="133" t="s">
        <v>513</v>
      </c>
      <c r="D334" s="133" t="s">
        <v>123</v>
      </c>
      <c r="E334" s="134" t="s">
        <v>514</v>
      </c>
      <c r="F334" s="135" t="s">
        <v>515</v>
      </c>
      <c r="G334" s="136" t="s">
        <v>234</v>
      </c>
      <c r="H334" s="137">
        <v>11.962</v>
      </c>
      <c r="I334" s="138"/>
      <c r="J334" s="139">
        <f>ROUND(I334*H334,2)</f>
        <v>0</v>
      </c>
      <c r="K334" s="135" t="s">
        <v>127</v>
      </c>
      <c r="L334" s="32"/>
      <c r="M334" s="140" t="s">
        <v>1</v>
      </c>
      <c r="N334" s="141" t="s">
        <v>43</v>
      </c>
      <c r="P334" s="142">
        <f>O334*H334</f>
        <v>0</v>
      </c>
      <c r="Q334" s="142">
        <v>0</v>
      </c>
      <c r="R334" s="142">
        <f>Q334*H334</f>
        <v>0</v>
      </c>
      <c r="S334" s="142">
        <v>0</v>
      </c>
      <c r="T334" s="143">
        <f>S334*H334</f>
        <v>0</v>
      </c>
      <c r="AR334" s="144" t="s">
        <v>142</v>
      </c>
      <c r="AT334" s="144" t="s">
        <v>123</v>
      </c>
      <c r="AU334" s="144" t="s">
        <v>129</v>
      </c>
      <c r="AY334" s="17" t="s">
        <v>120</v>
      </c>
      <c r="BE334" s="145">
        <f>IF(N334="základní",J334,0)</f>
        <v>0</v>
      </c>
      <c r="BF334" s="145">
        <f>IF(N334="snížená",J334,0)</f>
        <v>0</v>
      </c>
      <c r="BG334" s="145">
        <f>IF(N334="zákl. přenesená",J334,0)</f>
        <v>0</v>
      </c>
      <c r="BH334" s="145">
        <f>IF(N334="sníž. přenesená",J334,0)</f>
        <v>0</v>
      </c>
      <c r="BI334" s="145">
        <f>IF(N334="nulová",J334,0)</f>
        <v>0</v>
      </c>
      <c r="BJ334" s="17" t="s">
        <v>129</v>
      </c>
      <c r="BK334" s="145">
        <f>ROUND(I334*H334,2)</f>
        <v>0</v>
      </c>
      <c r="BL334" s="17" t="s">
        <v>142</v>
      </c>
      <c r="BM334" s="144" t="s">
        <v>516</v>
      </c>
    </row>
    <row r="335" spans="2:65" s="1" customFormat="1" ht="16.5" customHeight="1">
      <c r="B335" s="132"/>
      <c r="C335" s="133" t="s">
        <v>517</v>
      </c>
      <c r="D335" s="133" t="s">
        <v>123</v>
      </c>
      <c r="E335" s="134" t="s">
        <v>518</v>
      </c>
      <c r="F335" s="135" t="s">
        <v>519</v>
      </c>
      <c r="G335" s="136" t="s">
        <v>248</v>
      </c>
      <c r="H335" s="137">
        <v>0.48699999999999999</v>
      </c>
      <c r="I335" s="138"/>
      <c r="J335" s="139">
        <f>ROUND(I335*H335,2)</f>
        <v>0</v>
      </c>
      <c r="K335" s="135" t="s">
        <v>127</v>
      </c>
      <c r="L335" s="32"/>
      <c r="M335" s="140" t="s">
        <v>1</v>
      </c>
      <c r="N335" s="141" t="s">
        <v>43</v>
      </c>
      <c r="P335" s="142">
        <f>O335*H335</f>
        <v>0</v>
      </c>
      <c r="Q335" s="142">
        <v>1.06277</v>
      </c>
      <c r="R335" s="142">
        <f>Q335*H335</f>
        <v>0.51756899000000001</v>
      </c>
      <c r="S335" s="142">
        <v>0</v>
      </c>
      <c r="T335" s="143">
        <f>S335*H335</f>
        <v>0</v>
      </c>
      <c r="AR335" s="144" t="s">
        <v>142</v>
      </c>
      <c r="AT335" s="144" t="s">
        <v>123</v>
      </c>
      <c r="AU335" s="144" t="s">
        <v>129</v>
      </c>
      <c r="AY335" s="17" t="s">
        <v>120</v>
      </c>
      <c r="BE335" s="145">
        <f>IF(N335="základní",J335,0)</f>
        <v>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7" t="s">
        <v>129</v>
      </c>
      <c r="BK335" s="145">
        <f>ROUND(I335*H335,2)</f>
        <v>0</v>
      </c>
      <c r="BL335" s="17" t="s">
        <v>142</v>
      </c>
      <c r="BM335" s="144" t="s">
        <v>520</v>
      </c>
    </row>
    <row r="336" spans="2:65" s="12" customFormat="1">
      <c r="B336" s="153"/>
      <c r="D336" s="146" t="s">
        <v>230</v>
      </c>
      <c r="E336" s="154" t="s">
        <v>1</v>
      </c>
      <c r="F336" s="155" t="s">
        <v>521</v>
      </c>
      <c r="H336" s="156">
        <v>0.19500000000000001</v>
      </c>
      <c r="I336" s="157"/>
      <c r="L336" s="153"/>
      <c r="M336" s="158"/>
      <c r="T336" s="159"/>
      <c r="AT336" s="154" t="s">
        <v>230</v>
      </c>
      <c r="AU336" s="154" t="s">
        <v>129</v>
      </c>
      <c r="AV336" s="12" t="s">
        <v>129</v>
      </c>
      <c r="AW336" s="12" t="s">
        <v>32</v>
      </c>
      <c r="AX336" s="12" t="s">
        <v>77</v>
      </c>
      <c r="AY336" s="154" t="s">
        <v>120</v>
      </c>
    </row>
    <row r="337" spans="2:65" s="12" customFormat="1">
      <c r="B337" s="153"/>
      <c r="D337" s="146" t="s">
        <v>230</v>
      </c>
      <c r="E337" s="154" t="s">
        <v>1</v>
      </c>
      <c r="F337" s="155" t="s">
        <v>522</v>
      </c>
      <c r="H337" s="156">
        <v>4.1000000000000002E-2</v>
      </c>
      <c r="I337" s="157"/>
      <c r="L337" s="153"/>
      <c r="M337" s="158"/>
      <c r="T337" s="159"/>
      <c r="AT337" s="154" t="s">
        <v>230</v>
      </c>
      <c r="AU337" s="154" t="s">
        <v>129</v>
      </c>
      <c r="AV337" s="12" t="s">
        <v>129</v>
      </c>
      <c r="AW337" s="12" t="s">
        <v>32</v>
      </c>
      <c r="AX337" s="12" t="s">
        <v>77</v>
      </c>
      <c r="AY337" s="154" t="s">
        <v>120</v>
      </c>
    </row>
    <row r="338" spans="2:65" s="12" customFormat="1">
      <c r="B338" s="153"/>
      <c r="D338" s="146" t="s">
        <v>230</v>
      </c>
      <c r="E338" s="154" t="s">
        <v>1</v>
      </c>
      <c r="F338" s="155" t="s">
        <v>523</v>
      </c>
      <c r="H338" s="156">
        <v>7.0000000000000001E-3</v>
      </c>
      <c r="I338" s="157"/>
      <c r="L338" s="153"/>
      <c r="M338" s="158"/>
      <c r="T338" s="159"/>
      <c r="AT338" s="154" t="s">
        <v>230</v>
      </c>
      <c r="AU338" s="154" t="s">
        <v>129</v>
      </c>
      <c r="AV338" s="12" t="s">
        <v>129</v>
      </c>
      <c r="AW338" s="12" t="s">
        <v>32</v>
      </c>
      <c r="AX338" s="12" t="s">
        <v>77</v>
      </c>
      <c r="AY338" s="154" t="s">
        <v>120</v>
      </c>
    </row>
    <row r="339" spans="2:65" s="12" customFormat="1">
      <c r="B339" s="153"/>
      <c r="D339" s="146" t="s">
        <v>230</v>
      </c>
      <c r="E339" s="154" t="s">
        <v>1</v>
      </c>
      <c r="F339" s="155" t="s">
        <v>524</v>
      </c>
      <c r="H339" s="156">
        <v>1.2E-2</v>
      </c>
      <c r="I339" s="157"/>
      <c r="L339" s="153"/>
      <c r="M339" s="158"/>
      <c r="T339" s="159"/>
      <c r="AT339" s="154" t="s">
        <v>230</v>
      </c>
      <c r="AU339" s="154" t="s">
        <v>129</v>
      </c>
      <c r="AV339" s="12" t="s">
        <v>129</v>
      </c>
      <c r="AW339" s="12" t="s">
        <v>32</v>
      </c>
      <c r="AX339" s="12" t="s">
        <v>77</v>
      </c>
      <c r="AY339" s="154" t="s">
        <v>120</v>
      </c>
    </row>
    <row r="340" spans="2:65" s="13" customFormat="1">
      <c r="B340" s="170"/>
      <c r="D340" s="146" t="s">
        <v>230</v>
      </c>
      <c r="E340" s="171" t="s">
        <v>1</v>
      </c>
      <c r="F340" s="172" t="s">
        <v>335</v>
      </c>
      <c r="H340" s="173">
        <v>0.255</v>
      </c>
      <c r="I340" s="174"/>
      <c r="L340" s="170"/>
      <c r="M340" s="175"/>
      <c r="T340" s="176"/>
      <c r="AT340" s="171" t="s">
        <v>230</v>
      </c>
      <c r="AU340" s="171" t="s">
        <v>129</v>
      </c>
      <c r="AV340" s="13" t="s">
        <v>138</v>
      </c>
      <c r="AW340" s="13" t="s">
        <v>32</v>
      </c>
      <c r="AX340" s="13" t="s">
        <v>77</v>
      </c>
      <c r="AY340" s="171" t="s">
        <v>120</v>
      </c>
    </row>
    <row r="341" spans="2:65" s="12" customFormat="1">
      <c r="B341" s="153"/>
      <c r="D341" s="146" t="s">
        <v>230</v>
      </c>
      <c r="E341" s="154" t="s">
        <v>1</v>
      </c>
      <c r="F341" s="155" t="s">
        <v>525</v>
      </c>
      <c r="H341" s="156">
        <v>0.20899999999999999</v>
      </c>
      <c r="I341" s="157"/>
      <c r="L341" s="153"/>
      <c r="M341" s="158"/>
      <c r="T341" s="159"/>
      <c r="AT341" s="154" t="s">
        <v>230</v>
      </c>
      <c r="AU341" s="154" t="s">
        <v>129</v>
      </c>
      <c r="AV341" s="12" t="s">
        <v>129</v>
      </c>
      <c r="AW341" s="12" t="s">
        <v>32</v>
      </c>
      <c r="AX341" s="12" t="s">
        <v>77</v>
      </c>
      <c r="AY341" s="154" t="s">
        <v>120</v>
      </c>
    </row>
    <row r="342" spans="2:65" s="12" customFormat="1">
      <c r="B342" s="153"/>
      <c r="D342" s="146" t="s">
        <v>230</v>
      </c>
      <c r="E342" s="154" t="s">
        <v>1</v>
      </c>
      <c r="F342" s="155" t="s">
        <v>526</v>
      </c>
      <c r="H342" s="156">
        <v>2.3E-2</v>
      </c>
      <c r="I342" s="157"/>
      <c r="L342" s="153"/>
      <c r="M342" s="158"/>
      <c r="T342" s="159"/>
      <c r="AT342" s="154" t="s">
        <v>230</v>
      </c>
      <c r="AU342" s="154" t="s">
        <v>129</v>
      </c>
      <c r="AV342" s="12" t="s">
        <v>129</v>
      </c>
      <c r="AW342" s="12" t="s">
        <v>32</v>
      </c>
      <c r="AX342" s="12" t="s">
        <v>77</v>
      </c>
      <c r="AY342" s="154" t="s">
        <v>120</v>
      </c>
    </row>
    <row r="343" spans="2:65" s="13" customFormat="1">
      <c r="B343" s="170"/>
      <c r="D343" s="146" t="s">
        <v>230</v>
      </c>
      <c r="E343" s="171" t="s">
        <v>1</v>
      </c>
      <c r="F343" s="172" t="s">
        <v>512</v>
      </c>
      <c r="H343" s="173">
        <v>0.23200000000000001</v>
      </c>
      <c r="I343" s="174"/>
      <c r="L343" s="170"/>
      <c r="M343" s="175"/>
      <c r="T343" s="176"/>
      <c r="AT343" s="171" t="s">
        <v>230</v>
      </c>
      <c r="AU343" s="171" t="s">
        <v>129</v>
      </c>
      <c r="AV343" s="13" t="s">
        <v>138</v>
      </c>
      <c r="AW343" s="13" t="s">
        <v>32</v>
      </c>
      <c r="AX343" s="13" t="s">
        <v>77</v>
      </c>
      <c r="AY343" s="171" t="s">
        <v>120</v>
      </c>
    </row>
    <row r="344" spans="2:65" s="14" customFormat="1">
      <c r="B344" s="177"/>
      <c r="D344" s="146" t="s">
        <v>230</v>
      </c>
      <c r="E344" s="178" t="s">
        <v>1</v>
      </c>
      <c r="F344" s="179" t="s">
        <v>304</v>
      </c>
      <c r="H344" s="180">
        <v>0.48699999999999999</v>
      </c>
      <c r="I344" s="181"/>
      <c r="L344" s="177"/>
      <c r="M344" s="182"/>
      <c r="T344" s="183"/>
      <c r="AT344" s="178" t="s">
        <v>230</v>
      </c>
      <c r="AU344" s="178" t="s">
        <v>129</v>
      </c>
      <c r="AV344" s="14" t="s">
        <v>142</v>
      </c>
      <c r="AW344" s="14" t="s">
        <v>32</v>
      </c>
      <c r="AX344" s="14" t="s">
        <v>85</v>
      </c>
      <c r="AY344" s="178" t="s">
        <v>120</v>
      </c>
    </row>
    <row r="345" spans="2:65" s="1" customFormat="1" ht="24.2" customHeight="1">
      <c r="B345" s="132"/>
      <c r="C345" s="133" t="s">
        <v>527</v>
      </c>
      <c r="D345" s="133" t="s">
        <v>123</v>
      </c>
      <c r="E345" s="134" t="s">
        <v>528</v>
      </c>
      <c r="F345" s="135" t="s">
        <v>529</v>
      </c>
      <c r="G345" s="136" t="s">
        <v>228</v>
      </c>
      <c r="H345" s="137">
        <v>6.2</v>
      </c>
      <c r="I345" s="138"/>
      <c r="J345" s="139">
        <f>ROUND(I345*H345,2)</f>
        <v>0</v>
      </c>
      <c r="K345" s="135" t="s">
        <v>127</v>
      </c>
      <c r="L345" s="32"/>
      <c r="M345" s="140" t="s">
        <v>1</v>
      </c>
      <c r="N345" s="141" t="s">
        <v>43</v>
      </c>
      <c r="P345" s="142">
        <f>O345*H345</f>
        <v>0</v>
      </c>
      <c r="Q345" s="142">
        <v>8.9359999999999995E-2</v>
      </c>
      <c r="R345" s="142">
        <f>Q345*H345</f>
        <v>0.55403199999999997</v>
      </c>
      <c r="S345" s="142">
        <v>0</v>
      </c>
      <c r="T345" s="143">
        <f>S345*H345</f>
        <v>0</v>
      </c>
      <c r="AR345" s="144" t="s">
        <v>142</v>
      </c>
      <c r="AT345" s="144" t="s">
        <v>123</v>
      </c>
      <c r="AU345" s="144" t="s">
        <v>129</v>
      </c>
      <c r="AY345" s="17" t="s">
        <v>120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7" t="s">
        <v>129</v>
      </c>
      <c r="BK345" s="145">
        <f>ROUND(I345*H345,2)</f>
        <v>0</v>
      </c>
      <c r="BL345" s="17" t="s">
        <v>142</v>
      </c>
      <c r="BM345" s="144" t="s">
        <v>530</v>
      </c>
    </row>
    <row r="346" spans="2:65" s="12" customFormat="1">
      <c r="B346" s="153"/>
      <c r="D346" s="146" t="s">
        <v>230</v>
      </c>
      <c r="E346" s="154" t="s">
        <v>1</v>
      </c>
      <c r="F346" s="155" t="s">
        <v>531</v>
      </c>
      <c r="H346" s="156">
        <v>4</v>
      </c>
      <c r="I346" s="157"/>
      <c r="L346" s="153"/>
      <c r="M346" s="158"/>
      <c r="T346" s="159"/>
      <c r="AT346" s="154" t="s">
        <v>230</v>
      </c>
      <c r="AU346" s="154" t="s">
        <v>129</v>
      </c>
      <c r="AV346" s="12" t="s">
        <v>129</v>
      </c>
      <c r="AW346" s="12" t="s">
        <v>32</v>
      </c>
      <c r="AX346" s="12" t="s">
        <v>77</v>
      </c>
      <c r="AY346" s="154" t="s">
        <v>120</v>
      </c>
    </row>
    <row r="347" spans="2:65" s="12" customFormat="1">
      <c r="B347" s="153"/>
      <c r="D347" s="146" t="s">
        <v>230</v>
      </c>
      <c r="E347" s="154" t="s">
        <v>1</v>
      </c>
      <c r="F347" s="155" t="s">
        <v>532</v>
      </c>
      <c r="H347" s="156">
        <v>2.2000000000000002</v>
      </c>
      <c r="I347" s="157"/>
      <c r="L347" s="153"/>
      <c r="M347" s="158"/>
      <c r="T347" s="159"/>
      <c r="AT347" s="154" t="s">
        <v>230</v>
      </c>
      <c r="AU347" s="154" t="s">
        <v>129</v>
      </c>
      <c r="AV347" s="12" t="s">
        <v>129</v>
      </c>
      <c r="AW347" s="12" t="s">
        <v>32</v>
      </c>
      <c r="AX347" s="12" t="s">
        <v>77</v>
      </c>
      <c r="AY347" s="154" t="s">
        <v>120</v>
      </c>
    </row>
    <row r="348" spans="2:65" s="13" customFormat="1">
      <c r="B348" s="170"/>
      <c r="D348" s="146" t="s">
        <v>230</v>
      </c>
      <c r="E348" s="171" t="s">
        <v>1</v>
      </c>
      <c r="F348" s="172" t="s">
        <v>335</v>
      </c>
      <c r="H348" s="173">
        <v>6.2</v>
      </c>
      <c r="I348" s="174"/>
      <c r="L348" s="170"/>
      <c r="M348" s="175"/>
      <c r="T348" s="176"/>
      <c r="AT348" s="171" t="s">
        <v>230</v>
      </c>
      <c r="AU348" s="171" t="s">
        <v>129</v>
      </c>
      <c r="AV348" s="13" t="s">
        <v>138</v>
      </c>
      <c r="AW348" s="13" t="s">
        <v>32</v>
      </c>
      <c r="AX348" s="13" t="s">
        <v>77</v>
      </c>
      <c r="AY348" s="171" t="s">
        <v>120</v>
      </c>
    </row>
    <row r="349" spans="2:65" s="14" customFormat="1">
      <c r="B349" s="177"/>
      <c r="D349" s="146" t="s">
        <v>230</v>
      </c>
      <c r="E349" s="178" t="s">
        <v>1</v>
      </c>
      <c r="F349" s="179" t="s">
        <v>304</v>
      </c>
      <c r="H349" s="180">
        <v>6.2</v>
      </c>
      <c r="I349" s="181"/>
      <c r="L349" s="177"/>
      <c r="M349" s="182"/>
      <c r="T349" s="183"/>
      <c r="AT349" s="178" t="s">
        <v>230</v>
      </c>
      <c r="AU349" s="178" t="s">
        <v>129</v>
      </c>
      <c r="AV349" s="14" t="s">
        <v>142</v>
      </c>
      <c r="AW349" s="14" t="s">
        <v>32</v>
      </c>
      <c r="AX349" s="14" t="s">
        <v>85</v>
      </c>
      <c r="AY349" s="178" t="s">
        <v>120</v>
      </c>
    </row>
    <row r="350" spans="2:65" s="1" customFormat="1" ht="33" customHeight="1">
      <c r="B350" s="132"/>
      <c r="C350" s="133" t="s">
        <v>533</v>
      </c>
      <c r="D350" s="133" t="s">
        <v>123</v>
      </c>
      <c r="E350" s="134" t="s">
        <v>534</v>
      </c>
      <c r="F350" s="135" t="s">
        <v>535</v>
      </c>
      <c r="G350" s="136" t="s">
        <v>339</v>
      </c>
      <c r="H350" s="137">
        <v>302.60000000000002</v>
      </c>
      <c r="I350" s="138"/>
      <c r="J350" s="139">
        <f>ROUND(I350*H350,2)</f>
        <v>0</v>
      </c>
      <c r="K350" s="135" t="s">
        <v>127</v>
      </c>
      <c r="L350" s="32"/>
      <c r="M350" s="140" t="s">
        <v>1</v>
      </c>
      <c r="N350" s="141" t="s">
        <v>43</v>
      </c>
      <c r="P350" s="142">
        <f>O350*H350</f>
        <v>0</v>
      </c>
      <c r="Q350" s="142">
        <v>2.0000000000000002E-5</v>
      </c>
      <c r="R350" s="142">
        <f>Q350*H350</f>
        <v>6.052000000000001E-3</v>
      </c>
      <c r="S350" s="142">
        <v>0</v>
      </c>
      <c r="T350" s="143">
        <f>S350*H350</f>
        <v>0</v>
      </c>
      <c r="AR350" s="144" t="s">
        <v>142</v>
      </c>
      <c r="AT350" s="144" t="s">
        <v>123</v>
      </c>
      <c r="AU350" s="144" t="s">
        <v>129</v>
      </c>
      <c r="AY350" s="17" t="s">
        <v>120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7" t="s">
        <v>129</v>
      </c>
      <c r="BK350" s="145">
        <f>ROUND(I350*H350,2)</f>
        <v>0</v>
      </c>
      <c r="BL350" s="17" t="s">
        <v>142</v>
      </c>
      <c r="BM350" s="144" t="s">
        <v>536</v>
      </c>
    </row>
    <row r="351" spans="2:65" s="12" customFormat="1">
      <c r="B351" s="153"/>
      <c r="D351" s="146" t="s">
        <v>230</v>
      </c>
      <c r="E351" s="154" t="s">
        <v>1</v>
      </c>
      <c r="F351" s="155" t="s">
        <v>537</v>
      </c>
      <c r="H351" s="156">
        <v>8.6999999999999993</v>
      </c>
      <c r="I351" s="157"/>
      <c r="L351" s="153"/>
      <c r="M351" s="158"/>
      <c r="T351" s="159"/>
      <c r="AT351" s="154" t="s">
        <v>230</v>
      </c>
      <c r="AU351" s="154" t="s">
        <v>129</v>
      </c>
      <c r="AV351" s="12" t="s">
        <v>129</v>
      </c>
      <c r="AW351" s="12" t="s">
        <v>32</v>
      </c>
      <c r="AX351" s="12" t="s">
        <v>77</v>
      </c>
      <c r="AY351" s="154" t="s">
        <v>120</v>
      </c>
    </row>
    <row r="352" spans="2:65" s="12" customFormat="1">
      <c r="B352" s="153"/>
      <c r="D352" s="146" t="s">
        <v>230</v>
      </c>
      <c r="E352" s="154" t="s">
        <v>1</v>
      </c>
      <c r="F352" s="155" t="s">
        <v>538</v>
      </c>
      <c r="H352" s="156">
        <v>4.2</v>
      </c>
      <c r="I352" s="157"/>
      <c r="L352" s="153"/>
      <c r="M352" s="158"/>
      <c r="T352" s="159"/>
      <c r="AT352" s="154" t="s">
        <v>230</v>
      </c>
      <c r="AU352" s="154" t="s">
        <v>129</v>
      </c>
      <c r="AV352" s="12" t="s">
        <v>129</v>
      </c>
      <c r="AW352" s="12" t="s">
        <v>32</v>
      </c>
      <c r="AX352" s="12" t="s">
        <v>77</v>
      </c>
      <c r="AY352" s="154" t="s">
        <v>120</v>
      </c>
    </row>
    <row r="353" spans="2:51" s="12" customFormat="1">
      <c r="B353" s="153"/>
      <c r="D353" s="146" t="s">
        <v>230</v>
      </c>
      <c r="E353" s="154" t="s">
        <v>1</v>
      </c>
      <c r="F353" s="155" t="s">
        <v>539</v>
      </c>
      <c r="H353" s="156">
        <v>7.4</v>
      </c>
      <c r="I353" s="157"/>
      <c r="L353" s="153"/>
      <c r="M353" s="158"/>
      <c r="T353" s="159"/>
      <c r="AT353" s="154" t="s">
        <v>230</v>
      </c>
      <c r="AU353" s="154" t="s">
        <v>129</v>
      </c>
      <c r="AV353" s="12" t="s">
        <v>129</v>
      </c>
      <c r="AW353" s="12" t="s">
        <v>32</v>
      </c>
      <c r="AX353" s="12" t="s">
        <v>77</v>
      </c>
      <c r="AY353" s="154" t="s">
        <v>120</v>
      </c>
    </row>
    <row r="354" spans="2:51" s="12" customFormat="1">
      <c r="B354" s="153"/>
      <c r="D354" s="146" t="s">
        <v>230</v>
      </c>
      <c r="E354" s="154" t="s">
        <v>1</v>
      </c>
      <c r="F354" s="155" t="s">
        <v>540</v>
      </c>
      <c r="H354" s="156">
        <v>18.5</v>
      </c>
      <c r="I354" s="157"/>
      <c r="L354" s="153"/>
      <c r="M354" s="158"/>
      <c r="T354" s="159"/>
      <c r="AT354" s="154" t="s">
        <v>230</v>
      </c>
      <c r="AU354" s="154" t="s">
        <v>129</v>
      </c>
      <c r="AV354" s="12" t="s">
        <v>129</v>
      </c>
      <c r="AW354" s="12" t="s">
        <v>32</v>
      </c>
      <c r="AX354" s="12" t="s">
        <v>77</v>
      </c>
      <c r="AY354" s="154" t="s">
        <v>120</v>
      </c>
    </row>
    <row r="355" spans="2:51" s="12" customFormat="1">
      <c r="B355" s="153"/>
      <c r="D355" s="146" t="s">
        <v>230</v>
      </c>
      <c r="E355" s="154" t="s">
        <v>1</v>
      </c>
      <c r="F355" s="155" t="s">
        <v>541</v>
      </c>
      <c r="H355" s="156">
        <v>19</v>
      </c>
      <c r="I355" s="157"/>
      <c r="L355" s="153"/>
      <c r="M355" s="158"/>
      <c r="T355" s="159"/>
      <c r="AT355" s="154" t="s">
        <v>230</v>
      </c>
      <c r="AU355" s="154" t="s">
        <v>129</v>
      </c>
      <c r="AV355" s="12" t="s">
        <v>129</v>
      </c>
      <c r="AW355" s="12" t="s">
        <v>32</v>
      </c>
      <c r="AX355" s="12" t="s">
        <v>77</v>
      </c>
      <c r="AY355" s="154" t="s">
        <v>120</v>
      </c>
    </row>
    <row r="356" spans="2:51" s="12" customFormat="1">
      <c r="B356" s="153"/>
      <c r="D356" s="146" t="s">
        <v>230</v>
      </c>
      <c r="E356" s="154" t="s">
        <v>1</v>
      </c>
      <c r="F356" s="155" t="s">
        <v>542</v>
      </c>
      <c r="H356" s="156">
        <v>11.5</v>
      </c>
      <c r="I356" s="157"/>
      <c r="L356" s="153"/>
      <c r="M356" s="158"/>
      <c r="T356" s="159"/>
      <c r="AT356" s="154" t="s">
        <v>230</v>
      </c>
      <c r="AU356" s="154" t="s">
        <v>129</v>
      </c>
      <c r="AV356" s="12" t="s">
        <v>129</v>
      </c>
      <c r="AW356" s="12" t="s">
        <v>32</v>
      </c>
      <c r="AX356" s="12" t="s">
        <v>77</v>
      </c>
      <c r="AY356" s="154" t="s">
        <v>120</v>
      </c>
    </row>
    <row r="357" spans="2:51" s="12" customFormat="1">
      <c r="B357" s="153"/>
      <c r="D357" s="146" t="s">
        <v>230</v>
      </c>
      <c r="E357" s="154" t="s">
        <v>1</v>
      </c>
      <c r="F357" s="155" t="s">
        <v>543</v>
      </c>
      <c r="H357" s="156">
        <v>9.4</v>
      </c>
      <c r="I357" s="157"/>
      <c r="L357" s="153"/>
      <c r="M357" s="158"/>
      <c r="T357" s="159"/>
      <c r="AT357" s="154" t="s">
        <v>230</v>
      </c>
      <c r="AU357" s="154" t="s">
        <v>129</v>
      </c>
      <c r="AV357" s="12" t="s">
        <v>129</v>
      </c>
      <c r="AW357" s="12" t="s">
        <v>32</v>
      </c>
      <c r="AX357" s="12" t="s">
        <v>77</v>
      </c>
      <c r="AY357" s="154" t="s">
        <v>120</v>
      </c>
    </row>
    <row r="358" spans="2:51" s="12" customFormat="1">
      <c r="B358" s="153"/>
      <c r="D358" s="146" t="s">
        <v>230</v>
      </c>
      <c r="E358" s="154" t="s">
        <v>1</v>
      </c>
      <c r="F358" s="155" t="s">
        <v>544</v>
      </c>
      <c r="H358" s="156">
        <v>5.6</v>
      </c>
      <c r="I358" s="157"/>
      <c r="L358" s="153"/>
      <c r="M358" s="158"/>
      <c r="T358" s="159"/>
      <c r="AT358" s="154" t="s">
        <v>230</v>
      </c>
      <c r="AU358" s="154" t="s">
        <v>129</v>
      </c>
      <c r="AV358" s="12" t="s">
        <v>129</v>
      </c>
      <c r="AW358" s="12" t="s">
        <v>32</v>
      </c>
      <c r="AX358" s="12" t="s">
        <v>77</v>
      </c>
      <c r="AY358" s="154" t="s">
        <v>120</v>
      </c>
    </row>
    <row r="359" spans="2:51" s="12" customFormat="1">
      <c r="B359" s="153"/>
      <c r="D359" s="146" t="s">
        <v>230</v>
      </c>
      <c r="E359" s="154" t="s">
        <v>1</v>
      </c>
      <c r="F359" s="155" t="s">
        <v>545</v>
      </c>
      <c r="H359" s="156">
        <v>8.6999999999999993</v>
      </c>
      <c r="I359" s="157"/>
      <c r="L359" s="153"/>
      <c r="M359" s="158"/>
      <c r="T359" s="159"/>
      <c r="AT359" s="154" t="s">
        <v>230</v>
      </c>
      <c r="AU359" s="154" t="s">
        <v>129</v>
      </c>
      <c r="AV359" s="12" t="s">
        <v>129</v>
      </c>
      <c r="AW359" s="12" t="s">
        <v>32</v>
      </c>
      <c r="AX359" s="12" t="s">
        <v>77</v>
      </c>
      <c r="AY359" s="154" t="s">
        <v>120</v>
      </c>
    </row>
    <row r="360" spans="2:51" s="12" customFormat="1">
      <c r="B360" s="153"/>
      <c r="D360" s="146" t="s">
        <v>230</v>
      </c>
      <c r="E360" s="154" t="s">
        <v>1</v>
      </c>
      <c r="F360" s="155" t="s">
        <v>546</v>
      </c>
      <c r="H360" s="156">
        <v>4.2</v>
      </c>
      <c r="I360" s="157"/>
      <c r="L360" s="153"/>
      <c r="M360" s="158"/>
      <c r="T360" s="159"/>
      <c r="AT360" s="154" t="s">
        <v>230</v>
      </c>
      <c r="AU360" s="154" t="s">
        <v>129</v>
      </c>
      <c r="AV360" s="12" t="s">
        <v>129</v>
      </c>
      <c r="AW360" s="12" t="s">
        <v>32</v>
      </c>
      <c r="AX360" s="12" t="s">
        <v>77</v>
      </c>
      <c r="AY360" s="154" t="s">
        <v>120</v>
      </c>
    </row>
    <row r="361" spans="2:51" s="12" customFormat="1">
      <c r="B361" s="153"/>
      <c r="D361" s="146" t="s">
        <v>230</v>
      </c>
      <c r="E361" s="154" t="s">
        <v>1</v>
      </c>
      <c r="F361" s="155" t="s">
        <v>547</v>
      </c>
      <c r="H361" s="156">
        <v>7.4</v>
      </c>
      <c r="I361" s="157"/>
      <c r="L361" s="153"/>
      <c r="M361" s="158"/>
      <c r="T361" s="159"/>
      <c r="AT361" s="154" t="s">
        <v>230</v>
      </c>
      <c r="AU361" s="154" t="s">
        <v>129</v>
      </c>
      <c r="AV361" s="12" t="s">
        <v>129</v>
      </c>
      <c r="AW361" s="12" t="s">
        <v>32</v>
      </c>
      <c r="AX361" s="12" t="s">
        <v>77</v>
      </c>
      <c r="AY361" s="154" t="s">
        <v>120</v>
      </c>
    </row>
    <row r="362" spans="2:51" s="12" customFormat="1">
      <c r="B362" s="153"/>
      <c r="D362" s="146" t="s">
        <v>230</v>
      </c>
      <c r="E362" s="154" t="s">
        <v>1</v>
      </c>
      <c r="F362" s="155" t="s">
        <v>548</v>
      </c>
      <c r="H362" s="156">
        <v>18.5</v>
      </c>
      <c r="I362" s="157"/>
      <c r="L362" s="153"/>
      <c r="M362" s="158"/>
      <c r="T362" s="159"/>
      <c r="AT362" s="154" t="s">
        <v>230</v>
      </c>
      <c r="AU362" s="154" t="s">
        <v>129</v>
      </c>
      <c r="AV362" s="12" t="s">
        <v>129</v>
      </c>
      <c r="AW362" s="12" t="s">
        <v>32</v>
      </c>
      <c r="AX362" s="12" t="s">
        <v>77</v>
      </c>
      <c r="AY362" s="154" t="s">
        <v>120</v>
      </c>
    </row>
    <row r="363" spans="2:51" s="12" customFormat="1">
      <c r="B363" s="153"/>
      <c r="D363" s="146" t="s">
        <v>230</v>
      </c>
      <c r="E363" s="154" t="s">
        <v>1</v>
      </c>
      <c r="F363" s="155" t="s">
        <v>549</v>
      </c>
      <c r="H363" s="156">
        <v>19</v>
      </c>
      <c r="I363" s="157"/>
      <c r="L363" s="153"/>
      <c r="M363" s="158"/>
      <c r="T363" s="159"/>
      <c r="AT363" s="154" t="s">
        <v>230</v>
      </c>
      <c r="AU363" s="154" t="s">
        <v>129</v>
      </c>
      <c r="AV363" s="12" t="s">
        <v>129</v>
      </c>
      <c r="AW363" s="12" t="s">
        <v>32</v>
      </c>
      <c r="AX363" s="12" t="s">
        <v>77</v>
      </c>
      <c r="AY363" s="154" t="s">
        <v>120</v>
      </c>
    </row>
    <row r="364" spans="2:51" s="12" customFormat="1">
      <c r="B364" s="153"/>
      <c r="D364" s="146" t="s">
        <v>230</v>
      </c>
      <c r="E364" s="154" t="s">
        <v>1</v>
      </c>
      <c r="F364" s="155" t="s">
        <v>550</v>
      </c>
      <c r="H364" s="156">
        <v>11.5</v>
      </c>
      <c r="I364" s="157"/>
      <c r="L364" s="153"/>
      <c r="M364" s="158"/>
      <c r="T364" s="159"/>
      <c r="AT364" s="154" t="s">
        <v>230</v>
      </c>
      <c r="AU364" s="154" t="s">
        <v>129</v>
      </c>
      <c r="AV364" s="12" t="s">
        <v>129</v>
      </c>
      <c r="AW364" s="12" t="s">
        <v>32</v>
      </c>
      <c r="AX364" s="12" t="s">
        <v>77</v>
      </c>
      <c r="AY364" s="154" t="s">
        <v>120</v>
      </c>
    </row>
    <row r="365" spans="2:51" s="12" customFormat="1">
      <c r="B365" s="153"/>
      <c r="D365" s="146" t="s">
        <v>230</v>
      </c>
      <c r="E365" s="154" t="s">
        <v>1</v>
      </c>
      <c r="F365" s="155" t="s">
        <v>551</v>
      </c>
      <c r="H365" s="156">
        <v>9.4</v>
      </c>
      <c r="I365" s="157"/>
      <c r="L365" s="153"/>
      <c r="M365" s="158"/>
      <c r="T365" s="159"/>
      <c r="AT365" s="154" t="s">
        <v>230</v>
      </c>
      <c r="AU365" s="154" t="s">
        <v>129</v>
      </c>
      <c r="AV365" s="12" t="s">
        <v>129</v>
      </c>
      <c r="AW365" s="12" t="s">
        <v>32</v>
      </c>
      <c r="AX365" s="12" t="s">
        <v>77</v>
      </c>
      <c r="AY365" s="154" t="s">
        <v>120</v>
      </c>
    </row>
    <row r="366" spans="2:51" s="12" customFormat="1">
      <c r="B366" s="153"/>
      <c r="D366" s="146" t="s">
        <v>230</v>
      </c>
      <c r="E366" s="154" t="s">
        <v>1</v>
      </c>
      <c r="F366" s="155" t="s">
        <v>552</v>
      </c>
      <c r="H366" s="156">
        <v>5.6</v>
      </c>
      <c r="I366" s="157"/>
      <c r="L366" s="153"/>
      <c r="M366" s="158"/>
      <c r="T366" s="159"/>
      <c r="AT366" s="154" t="s">
        <v>230</v>
      </c>
      <c r="AU366" s="154" t="s">
        <v>129</v>
      </c>
      <c r="AV366" s="12" t="s">
        <v>129</v>
      </c>
      <c r="AW366" s="12" t="s">
        <v>32</v>
      </c>
      <c r="AX366" s="12" t="s">
        <v>77</v>
      </c>
      <c r="AY366" s="154" t="s">
        <v>120</v>
      </c>
    </row>
    <row r="367" spans="2:51" s="13" customFormat="1">
      <c r="B367" s="170"/>
      <c r="D367" s="146" t="s">
        <v>230</v>
      </c>
      <c r="E367" s="171" t="s">
        <v>1</v>
      </c>
      <c r="F367" s="172" t="s">
        <v>335</v>
      </c>
      <c r="H367" s="173">
        <v>168.6</v>
      </c>
      <c r="I367" s="174"/>
      <c r="L367" s="170"/>
      <c r="M367" s="175"/>
      <c r="T367" s="176"/>
      <c r="AT367" s="171" t="s">
        <v>230</v>
      </c>
      <c r="AU367" s="171" t="s">
        <v>129</v>
      </c>
      <c r="AV367" s="13" t="s">
        <v>138</v>
      </c>
      <c r="AW367" s="13" t="s">
        <v>32</v>
      </c>
      <c r="AX367" s="13" t="s">
        <v>77</v>
      </c>
      <c r="AY367" s="171" t="s">
        <v>120</v>
      </c>
    </row>
    <row r="368" spans="2:51" s="12" customFormat="1">
      <c r="B368" s="153"/>
      <c r="D368" s="146" t="s">
        <v>230</v>
      </c>
      <c r="E368" s="154" t="s">
        <v>1</v>
      </c>
      <c r="F368" s="155" t="s">
        <v>553</v>
      </c>
      <c r="H368" s="156">
        <v>7.1</v>
      </c>
      <c r="I368" s="157"/>
      <c r="L368" s="153"/>
      <c r="M368" s="158"/>
      <c r="T368" s="159"/>
      <c r="AT368" s="154" t="s">
        <v>230</v>
      </c>
      <c r="AU368" s="154" t="s">
        <v>129</v>
      </c>
      <c r="AV368" s="12" t="s">
        <v>129</v>
      </c>
      <c r="AW368" s="12" t="s">
        <v>32</v>
      </c>
      <c r="AX368" s="12" t="s">
        <v>77</v>
      </c>
      <c r="AY368" s="154" t="s">
        <v>120</v>
      </c>
    </row>
    <row r="369" spans="2:65" s="12" customFormat="1">
      <c r="B369" s="153"/>
      <c r="D369" s="146" t="s">
        <v>230</v>
      </c>
      <c r="E369" s="154" t="s">
        <v>1</v>
      </c>
      <c r="F369" s="155" t="s">
        <v>554</v>
      </c>
      <c r="H369" s="156">
        <v>11.4</v>
      </c>
      <c r="I369" s="157"/>
      <c r="L369" s="153"/>
      <c r="M369" s="158"/>
      <c r="T369" s="159"/>
      <c r="AT369" s="154" t="s">
        <v>230</v>
      </c>
      <c r="AU369" s="154" t="s">
        <v>129</v>
      </c>
      <c r="AV369" s="12" t="s">
        <v>129</v>
      </c>
      <c r="AW369" s="12" t="s">
        <v>32</v>
      </c>
      <c r="AX369" s="12" t="s">
        <v>77</v>
      </c>
      <c r="AY369" s="154" t="s">
        <v>120</v>
      </c>
    </row>
    <row r="370" spans="2:65" s="12" customFormat="1">
      <c r="B370" s="153"/>
      <c r="D370" s="146" t="s">
        <v>230</v>
      </c>
      <c r="E370" s="154" t="s">
        <v>1</v>
      </c>
      <c r="F370" s="155" t="s">
        <v>555</v>
      </c>
      <c r="H370" s="156">
        <v>25.6</v>
      </c>
      <c r="I370" s="157"/>
      <c r="L370" s="153"/>
      <c r="M370" s="158"/>
      <c r="T370" s="159"/>
      <c r="AT370" s="154" t="s">
        <v>230</v>
      </c>
      <c r="AU370" s="154" t="s">
        <v>129</v>
      </c>
      <c r="AV370" s="12" t="s">
        <v>129</v>
      </c>
      <c r="AW370" s="12" t="s">
        <v>32</v>
      </c>
      <c r="AX370" s="12" t="s">
        <v>77</v>
      </c>
      <c r="AY370" s="154" t="s">
        <v>120</v>
      </c>
    </row>
    <row r="371" spans="2:65" s="12" customFormat="1">
      <c r="B371" s="153"/>
      <c r="D371" s="146" t="s">
        <v>230</v>
      </c>
      <c r="E371" s="154" t="s">
        <v>1</v>
      </c>
      <c r="F371" s="155" t="s">
        <v>556</v>
      </c>
      <c r="H371" s="156">
        <v>12.8</v>
      </c>
      <c r="I371" s="157"/>
      <c r="L371" s="153"/>
      <c r="M371" s="158"/>
      <c r="T371" s="159"/>
      <c r="AT371" s="154" t="s">
        <v>230</v>
      </c>
      <c r="AU371" s="154" t="s">
        <v>129</v>
      </c>
      <c r="AV371" s="12" t="s">
        <v>129</v>
      </c>
      <c r="AW371" s="12" t="s">
        <v>32</v>
      </c>
      <c r="AX371" s="12" t="s">
        <v>77</v>
      </c>
      <c r="AY371" s="154" t="s">
        <v>120</v>
      </c>
    </row>
    <row r="372" spans="2:65" s="12" customFormat="1">
      <c r="B372" s="153"/>
      <c r="D372" s="146" t="s">
        <v>230</v>
      </c>
      <c r="E372" s="154" t="s">
        <v>1</v>
      </c>
      <c r="F372" s="155" t="s">
        <v>557</v>
      </c>
      <c r="H372" s="156">
        <v>10.1</v>
      </c>
      <c r="I372" s="157"/>
      <c r="L372" s="153"/>
      <c r="M372" s="158"/>
      <c r="T372" s="159"/>
      <c r="AT372" s="154" t="s">
        <v>230</v>
      </c>
      <c r="AU372" s="154" t="s">
        <v>129</v>
      </c>
      <c r="AV372" s="12" t="s">
        <v>129</v>
      </c>
      <c r="AW372" s="12" t="s">
        <v>32</v>
      </c>
      <c r="AX372" s="12" t="s">
        <v>77</v>
      </c>
      <c r="AY372" s="154" t="s">
        <v>120</v>
      </c>
    </row>
    <row r="373" spans="2:65" s="12" customFormat="1">
      <c r="B373" s="153"/>
      <c r="D373" s="146" t="s">
        <v>230</v>
      </c>
      <c r="E373" s="154" t="s">
        <v>1</v>
      </c>
      <c r="F373" s="155" t="s">
        <v>558</v>
      </c>
      <c r="H373" s="156">
        <v>7.1</v>
      </c>
      <c r="I373" s="157"/>
      <c r="L373" s="153"/>
      <c r="M373" s="158"/>
      <c r="T373" s="159"/>
      <c r="AT373" s="154" t="s">
        <v>230</v>
      </c>
      <c r="AU373" s="154" t="s">
        <v>129</v>
      </c>
      <c r="AV373" s="12" t="s">
        <v>129</v>
      </c>
      <c r="AW373" s="12" t="s">
        <v>32</v>
      </c>
      <c r="AX373" s="12" t="s">
        <v>77</v>
      </c>
      <c r="AY373" s="154" t="s">
        <v>120</v>
      </c>
    </row>
    <row r="374" spans="2:65" s="12" customFormat="1">
      <c r="B374" s="153"/>
      <c r="D374" s="146" t="s">
        <v>230</v>
      </c>
      <c r="E374" s="154" t="s">
        <v>1</v>
      </c>
      <c r="F374" s="155" t="s">
        <v>559</v>
      </c>
      <c r="H374" s="156">
        <v>11.4</v>
      </c>
      <c r="I374" s="157"/>
      <c r="L374" s="153"/>
      <c r="M374" s="158"/>
      <c r="T374" s="159"/>
      <c r="AT374" s="154" t="s">
        <v>230</v>
      </c>
      <c r="AU374" s="154" t="s">
        <v>129</v>
      </c>
      <c r="AV374" s="12" t="s">
        <v>129</v>
      </c>
      <c r="AW374" s="12" t="s">
        <v>32</v>
      </c>
      <c r="AX374" s="12" t="s">
        <v>77</v>
      </c>
      <c r="AY374" s="154" t="s">
        <v>120</v>
      </c>
    </row>
    <row r="375" spans="2:65" s="12" customFormat="1">
      <c r="B375" s="153"/>
      <c r="D375" s="146" t="s">
        <v>230</v>
      </c>
      <c r="E375" s="154" t="s">
        <v>1</v>
      </c>
      <c r="F375" s="155" t="s">
        <v>560</v>
      </c>
      <c r="H375" s="156">
        <v>25.6</v>
      </c>
      <c r="I375" s="157"/>
      <c r="L375" s="153"/>
      <c r="M375" s="158"/>
      <c r="T375" s="159"/>
      <c r="AT375" s="154" t="s">
        <v>230</v>
      </c>
      <c r="AU375" s="154" t="s">
        <v>129</v>
      </c>
      <c r="AV375" s="12" t="s">
        <v>129</v>
      </c>
      <c r="AW375" s="12" t="s">
        <v>32</v>
      </c>
      <c r="AX375" s="12" t="s">
        <v>77</v>
      </c>
      <c r="AY375" s="154" t="s">
        <v>120</v>
      </c>
    </row>
    <row r="376" spans="2:65" s="12" customFormat="1">
      <c r="B376" s="153"/>
      <c r="D376" s="146" t="s">
        <v>230</v>
      </c>
      <c r="E376" s="154" t="s">
        <v>1</v>
      </c>
      <c r="F376" s="155" t="s">
        <v>561</v>
      </c>
      <c r="H376" s="156">
        <v>12.8</v>
      </c>
      <c r="I376" s="157"/>
      <c r="L376" s="153"/>
      <c r="M376" s="158"/>
      <c r="T376" s="159"/>
      <c r="AT376" s="154" t="s">
        <v>230</v>
      </c>
      <c r="AU376" s="154" t="s">
        <v>129</v>
      </c>
      <c r="AV376" s="12" t="s">
        <v>129</v>
      </c>
      <c r="AW376" s="12" t="s">
        <v>32</v>
      </c>
      <c r="AX376" s="12" t="s">
        <v>77</v>
      </c>
      <c r="AY376" s="154" t="s">
        <v>120</v>
      </c>
    </row>
    <row r="377" spans="2:65" s="12" customFormat="1">
      <c r="B377" s="153"/>
      <c r="D377" s="146" t="s">
        <v>230</v>
      </c>
      <c r="E377" s="154" t="s">
        <v>1</v>
      </c>
      <c r="F377" s="155" t="s">
        <v>562</v>
      </c>
      <c r="H377" s="156">
        <v>10.1</v>
      </c>
      <c r="I377" s="157"/>
      <c r="L377" s="153"/>
      <c r="M377" s="158"/>
      <c r="T377" s="159"/>
      <c r="AT377" s="154" t="s">
        <v>230</v>
      </c>
      <c r="AU377" s="154" t="s">
        <v>129</v>
      </c>
      <c r="AV377" s="12" t="s">
        <v>129</v>
      </c>
      <c r="AW377" s="12" t="s">
        <v>32</v>
      </c>
      <c r="AX377" s="12" t="s">
        <v>77</v>
      </c>
      <c r="AY377" s="154" t="s">
        <v>120</v>
      </c>
    </row>
    <row r="378" spans="2:65" s="13" customFormat="1">
      <c r="B378" s="170"/>
      <c r="D378" s="146" t="s">
        <v>230</v>
      </c>
      <c r="E378" s="171" t="s">
        <v>1</v>
      </c>
      <c r="F378" s="172" t="s">
        <v>512</v>
      </c>
      <c r="H378" s="173">
        <v>134</v>
      </c>
      <c r="I378" s="174"/>
      <c r="L378" s="170"/>
      <c r="M378" s="175"/>
      <c r="T378" s="176"/>
      <c r="AT378" s="171" t="s">
        <v>230</v>
      </c>
      <c r="AU378" s="171" t="s">
        <v>129</v>
      </c>
      <c r="AV378" s="13" t="s">
        <v>138</v>
      </c>
      <c r="AW378" s="13" t="s">
        <v>32</v>
      </c>
      <c r="AX378" s="13" t="s">
        <v>77</v>
      </c>
      <c r="AY378" s="171" t="s">
        <v>120</v>
      </c>
    </row>
    <row r="379" spans="2:65" s="14" customFormat="1">
      <c r="B379" s="177"/>
      <c r="D379" s="146" t="s">
        <v>230</v>
      </c>
      <c r="E379" s="178" t="s">
        <v>1</v>
      </c>
      <c r="F379" s="179" t="s">
        <v>304</v>
      </c>
      <c r="H379" s="180">
        <v>302.60000000000002</v>
      </c>
      <c r="I379" s="181"/>
      <c r="L379" s="177"/>
      <c r="M379" s="182"/>
      <c r="T379" s="183"/>
      <c r="AT379" s="178" t="s">
        <v>230</v>
      </c>
      <c r="AU379" s="178" t="s">
        <v>129</v>
      </c>
      <c r="AV379" s="14" t="s">
        <v>142</v>
      </c>
      <c r="AW379" s="14" t="s">
        <v>32</v>
      </c>
      <c r="AX379" s="14" t="s">
        <v>85</v>
      </c>
      <c r="AY379" s="178" t="s">
        <v>120</v>
      </c>
    </row>
    <row r="380" spans="2:65" s="1" customFormat="1" ht="33" customHeight="1">
      <c r="B380" s="132"/>
      <c r="C380" s="133" t="s">
        <v>563</v>
      </c>
      <c r="D380" s="133" t="s">
        <v>123</v>
      </c>
      <c r="E380" s="134" t="s">
        <v>503</v>
      </c>
      <c r="F380" s="135" t="s">
        <v>504</v>
      </c>
      <c r="G380" s="136" t="s">
        <v>234</v>
      </c>
      <c r="H380" s="137">
        <v>2.1</v>
      </c>
      <c r="I380" s="138"/>
      <c r="J380" s="139">
        <f>ROUND(I380*H380,2)</f>
        <v>0</v>
      </c>
      <c r="K380" s="135" t="s">
        <v>127</v>
      </c>
      <c r="L380" s="32"/>
      <c r="M380" s="140" t="s">
        <v>1</v>
      </c>
      <c r="N380" s="141" t="s">
        <v>43</v>
      </c>
      <c r="P380" s="142">
        <f>O380*H380</f>
        <v>0</v>
      </c>
      <c r="Q380" s="142">
        <v>2.5018699999999998</v>
      </c>
      <c r="R380" s="142">
        <f>Q380*H380</f>
        <v>5.253927</v>
      </c>
      <c r="S380" s="142">
        <v>0</v>
      </c>
      <c r="T380" s="143">
        <f>S380*H380</f>
        <v>0</v>
      </c>
      <c r="AR380" s="144" t="s">
        <v>142</v>
      </c>
      <c r="AT380" s="144" t="s">
        <v>123</v>
      </c>
      <c r="AU380" s="144" t="s">
        <v>129</v>
      </c>
      <c r="AY380" s="17" t="s">
        <v>120</v>
      </c>
      <c r="BE380" s="145">
        <f>IF(N380="základní",J380,0)</f>
        <v>0</v>
      </c>
      <c r="BF380" s="145">
        <f>IF(N380="snížená",J380,0)</f>
        <v>0</v>
      </c>
      <c r="BG380" s="145">
        <f>IF(N380="zákl. přenesená",J380,0)</f>
        <v>0</v>
      </c>
      <c r="BH380" s="145">
        <f>IF(N380="sníž. přenesená",J380,0)</f>
        <v>0</v>
      </c>
      <c r="BI380" s="145">
        <f>IF(N380="nulová",J380,0)</f>
        <v>0</v>
      </c>
      <c r="BJ380" s="17" t="s">
        <v>129</v>
      </c>
      <c r="BK380" s="145">
        <f>ROUND(I380*H380,2)</f>
        <v>0</v>
      </c>
      <c r="BL380" s="17" t="s">
        <v>142</v>
      </c>
      <c r="BM380" s="144" t="s">
        <v>564</v>
      </c>
    </row>
    <row r="381" spans="2:65" s="12" customFormat="1">
      <c r="B381" s="153"/>
      <c r="D381" s="146" t="s">
        <v>230</v>
      </c>
      <c r="E381" s="154" t="s">
        <v>1</v>
      </c>
      <c r="F381" s="155" t="s">
        <v>565</v>
      </c>
      <c r="H381" s="156">
        <v>2.1</v>
      </c>
      <c r="I381" s="157"/>
      <c r="L381" s="153"/>
      <c r="M381" s="158"/>
      <c r="T381" s="159"/>
      <c r="AT381" s="154" t="s">
        <v>230</v>
      </c>
      <c r="AU381" s="154" t="s">
        <v>129</v>
      </c>
      <c r="AV381" s="12" t="s">
        <v>129</v>
      </c>
      <c r="AW381" s="12" t="s">
        <v>32</v>
      </c>
      <c r="AX381" s="12" t="s">
        <v>85</v>
      </c>
      <c r="AY381" s="154" t="s">
        <v>120</v>
      </c>
    </row>
    <row r="382" spans="2:65" s="1" customFormat="1" ht="24.2" customHeight="1">
      <c r="B382" s="132"/>
      <c r="C382" s="133" t="s">
        <v>566</v>
      </c>
      <c r="D382" s="133" t="s">
        <v>123</v>
      </c>
      <c r="E382" s="134" t="s">
        <v>567</v>
      </c>
      <c r="F382" s="135" t="s">
        <v>568</v>
      </c>
      <c r="G382" s="136" t="s">
        <v>234</v>
      </c>
      <c r="H382" s="137">
        <v>2.1</v>
      </c>
      <c r="I382" s="138"/>
      <c r="J382" s="139">
        <f>ROUND(I382*H382,2)</f>
        <v>0</v>
      </c>
      <c r="K382" s="135" t="s">
        <v>127</v>
      </c>
      <c r="L382" s="32"/>
      <c r="M382" s="140" t="s">
        <v>1</v>
      </c>
      <c r="N382" s="141" t="s">
        <v>43</v>
      </c>
      <c r="P382" s="142">
        <f>O382*H382</f>
        <v>0</v>
      </c>
      <c r="Q382" s="142">
        <v>0</v>
      </c>
      <c r="R382" s="142">
        <f>Q382*H382</f>
        <v>0</v>
      </c>
      <c r="S382" s="142">
        <v>0</v>
      </c>
      <c r="T382" s="143">
        <f>S382*H382</f>
        <v>0</v>
      </c>
      <c r="AR382" s="144" t="s">
        <v>142</v>
      </c>
      <c r="AT382" s="144" t="s">
        <v>123</v>
      </c>
      <c r="AU382" s="144" t="s">
        <v>129</v>
      </c>
      <c r="AY382" s="17" t="s">
        <v>120</v>
      </c>
      <c r="BE382" s="145">
        <f>IF(N382="základní",J382,0)</f>
        <v>0</v>
      </c>
      <c r="BF382" s="145">
        <f>IF(N382="snížená",J382,0)</f>
        <v>0</v>
      </c>
      <c r="BG382" s="145">
        <f>IF(N382="zákl. přenesená",J382,0)</f>
        <v>0</v>
      </c>
      <c r="BH382" s="145">
        <f>IF(N382="sníž. přenesená",J382,0)</f>
        <v>0</v>
      </c>
      <c r="BI382" s="145">
        <f>IF(N382="nulová",J382,0)</f>
        <v>0</v>
      </c>
      <c r="BJ382" s="17" t="s">
        <v>129</v>
      </c>
      <c r="BK382" s="145">
        <f>ROUND(I382*H382,2)</f>
        <v>0</v>
      </c>
      <c r="BL382" s="17" t="s">
        <v>142</v>
      </c>
      <c r="BM382" s="144" t="s">
        <v>569</v>
      </c>
    </row>
    <row r="383" spans="2:65" s="1" customFormat="1" ht="16.5" customHeight="1">
      <c r="B383" s="132"/>
      <c r="C383" s="133" t="s">
        <v>570</v>
      </c>
      <c r="D383" s="133" t="s">
        <v>123</v>
      </c>
      <c r="E383" s="134" t="s">
        <v>571</v>
      </c>
      <c r="F383" s="135" t="s">
        <v>572</v>
      </c>
      <c r="G383" s="136" t="s">
        <v>228</v>
      </c>
      <c r="H383" s="137">
        <v>10.26</v>
      </c>
      <c r="I383" s="138"/>
      <c r="J383" s="139">
        <f>ROUND(I383*H383,2)</f>
        <v>0</v>
      </c>
      <c r="K383" s="135" t="s">
        <v>127</v>
      </c>
      <c r="L383" s="32"/>
      <c r="M383" s="140" t="s">
        <v>1</v>
      </c>
      <c r="N383" s="141" t="s">
        <v>43</v>
      </c>
      <c r="P383" s="142">
        <f>O383*H383</f>
        <v>0</v>
      </c>
      <c r="Q383" s="142">
        <v>1.6070000000000001E-2</v>
      </c>
      <c r="R383" s="142">
        <f>Q383*H383</f>
        <v>0.1648782</v>
      </c>
      <c r="S383" s="142">
        <v>0</v>
      </c>
      <c r="T383" s="143">
        <f>S383*H383</f>
        <v>0</v>
      </c>
      <c r="AR383" s="144" t="s">
        <v>142</v>
      </c>
      <c r="AT383" s="144" t="s">
        <v>123</v>
      </c>
      <c r="AU383" s="144" t="s">
        <v>129</v>
      </c>
      <c r="AY383" s="17" t="s">
        <v>120</v>
      </c>
      <c r="BE383" s="145">
        <f>IF(N383="základní",J383,0)</f>
        <v>0</v>
      </c>
      <c r="BF383" s="145">
        <f>IF(N383="snížená",J383,0)</f>
        <v>0</v>
      </c>
      <c r="BG383" s="145">
        <f>IF(N383="zákl. přenesená",J383,0)</f>
        <v>0</v>
      </c>
      <c r="BH383" s="145">
        <f>IF(N383="sníž. přenesená",J383,0)</f>
        <v>0</v>
      </c>
      <c r="BI383" s="145">
        <f>IF(N383="nulová",J383,0)</f>
        <v>0</v>
      </c>
      <c r="BJ383" s="17" t="s">
        <v>129</v>
      </c>
      <c r="BK383" s="145">
        <f>ROUND(I383*H383,2)</f>
        <v>0</v>
      </c>
      <c r="BL383" s="17" t="s">
        <v>142</v>
      </c>
      <c r="BM383" s="144" t="s">
        <v>573</v>
      </c>
    </row>
    <row r="384" spans="2:65" s="12" customFormat="1">
      <c r="B384" s="153"/>
      <c r="D384" s="146" t="s">
        <v>230</v>
      </c>
      <c r="E384" s="154" t="s">
        <v>1</v>
      </c>
      <c r="F384" s="155" t="s">
        <v>574</v>
      </c>
      <c r="H384" s="156">
        <v>10.26</v>
      </c>
      <c r="I384" s="157"/>
      <c r="L384" s="153"/>
      <c r="M384" s="158"/>
      <c r="T384" s="159"/>
      <c r="AT384" s="154" t="s">
        <v>230</v>
      </c>
      <c r="AU384" s="154" t="s">
        <v>129</v>
      </c>
      <c r="AV384" s="12" t="s">
        <v>129</v>
      </c>
      <c r="AW384" s="12" t="s">
        <v>32</v>
      </c>
      <c r="AX384" s="12" t="s">
        <v>85</v>
      </c>
      <c r="AY384" s="154" t="s">
        <v>120</v>
      </c>
    </row>
    <row r="385" spans="2:65" s="1" customFormat="1" ht="16.5" customHeight="1">
      <c r="B385" s="132"/>
      <c r="C385" s="133" t="s">
        <v>575</v>
      </c>
      <c r="D385" s="133" t="s">
        <v>123</v>
      </c>
      <c r="E385" s="134" t="s">
        <v>576</v>
      </c>
      <c r="F385" s="135" t="s">
        <v>577</v>
      </c>
      <c r="G385" s="136" t="s">
        <v>228</v>
      </c>
      <c r="H385" s="137">
        <v>10.26</v>
      </c>
      <c r="I385" s="138"/>
      <c r="J385" s="139">
        <f>ROUND(I385*H385,2)</f>
        <v>0</v>
      </c>
      <c r="K385" s="135" t="s">
        <v>127</v>
      </c>
      <c r="L385" s="32"/>
      <c r="M385" s="140" t="s">
        <v>1</v>
      </c>
      <c r="N385" s="141" t="s">
        <v>43</v>
      </c>
      <c r="P385" s="142">
        <f>O385*H385</f>
        <v>0</v>
      </c>
      <c r="Q385" s="142">
        <v>0</v>
      </c>
      <c r="R385" s="142">
        <f>Q385*H385</f>
        <v>0</v>
      </c>
      <c r="S385" s="142">
        <v>0</v>
      </c>
      <c r="T385" s="143">
        <f>S385*H385</f>
        <v>0</v>
      </c>
      <c r="AR385" s="144" t="s">
        <v>142</v>
      </c>
      <c r="AT385" s="144" t="s">
        <v>123</v>
      </c>
      <c r="AU385" s="144" t="s">
        <v>129</v>
      </c>
      <c r="AY385" s="17" t="s">
        <v>120</v>
      </c>
      <c r="BE385" s="145">
        <f>IF(N385="základní",J385,0)</f>
        <v>0</v>
      </c>
      <c r="BF385" s="145">
        <f>IF(N385="snížená",J385,0)</f>
        <v>0</v>
      </c>
      <c r="BG385" s="145">
        <f>IF(N385="zákl. přenesená",J385,0)</f>
        <v>0</v>
      </c>
      <c r="BH385" s="145">
        <f>IF(N385="sníž. přenesená",J385,0)</f>
        <v>0</v>
      </c>
      <c r="BI385" s="145">
        <f>IF(N385="nulová",J385,0)</f>
        <v>0</v>
      </c>
      <c r="BJ385" s="17" t="s">
        <v>129</v>
      </c>
      <c r="BK385" s="145">
        <f>ROUND(I385*H385,2)</f>
        <v>0</v>
      </c>
      <c r="BL385" s="17" t="s">
        <v>142</v>
      </c>
      <c r="BM385" s="144" t="s">
        <v>578</v>
      </c>
    </row>
    <row r="386" spans="2:65" s="1" customFormat="1" ht="24.2" customHeight="1">
      <c r="B386" s="132"/>
      <c r="C386" s="133" t="s">
        <v>579</v>
      </c>
      <c r="D386" s="133" t="s">
        <v>123</v>
      </c>
      <c r="E386" s="134" t="s">
        <v>580</v>
      </c>
      <c r="F386" s="135" t="s">
        <v>581</v>
      </c>
      <c r="G386" s="136" t="s">
        <v>322</v>
      </c>
      <c r="H386" s="137">
        <v>17</v>
      </c>
      <c r="I386" s="138"/>
      <c r="J386" s="139">
        <f>ROUND(I386*H386,2)</f>
        <v>0</v>
      </c>
      <c r="K386" s="135" t="s">
        <v>127</v>
      </c>
      <c r="L386" s="32"/>
      <c r="M386" s="140" t="s">
        <v>1</v>
      </c>
      <c r="N386" s="141" t="s">
        <v>43</v>
      </c>
      <c r="P386" s="142">
        <f>O386*H386</f>
        <v>0</v>
      </c>
      <c r="Q386" s="142">
        <v>1.7770000000000001E-2</v>
      </c>
      <c r="R386" s="142">
        <f>Q386*H386</f>
        <v>0.30209000000000003</v>
      </c>
      <c r="S386" s="142">
        <v>0</v>
      </c>
      <c r="T386" s="143">
        <f>S386*H386</f>
        <v>0</v>
      </c>
      <c r="AR386" s="144" t="s">
        <v>142</v>
      </c>
      <c r="AT386" s="144" t="s">
        <v>123</v>
      </c>
      <c r="AU386" s="144" t="s">
        <v>129</v>
      </c>
      <c r="AY386" s="17" t="s">
        <v>120</v>
      </c>
      <c r="BE386" s="145">
        <f>IF(N386="základní",J386,0)</f>
        <v>0</v>
      </c>
      <c r="BF386" s="145">
        <f>IF(N386="snížená",J386,0)</f>
        <v>0</v>
      </c>
      <c r="BG386" s="145">
        <f>IF(N386="zákl. přenesená",J386,0)</f>
        <v>0</v>
      </c>
      <c r="BH386" s="145">
        <f>IF(N386="sníž. přenesená",J386,0)</f>
        <v>0</v>
      </c>
      <c r="BI386" s="145">
        <f>IF(N386="nulová",J386,0)</f>
        <v>0</v>
      </c>
      <c r="BJ386" s="17" t="s">
        <v>129</v>
      </c>
      <c r="BK386" s="145">
        <f>ROUND(I386*H386,2)</f>
        <v>0</v>
      </c>
      <c r="BL386" s="17" t="s">
        <v>142</v>
      </c>
      <c r="BM386" s="144" t="s">
        <v>582</v>
      </c>
    </row>
    <row r="387" spans="2:65" s="12" customFormat="1">
      <c r="B387" s="153"/>
      <c r="D387" s="146" t="s">
        <v>230</v>
      </c>
      <c r="E387" s="154" t="s">
        <v>1</v>
      </c>
      <c r="F387" s="155" t="s">
        <v>583</v>
      </c>
      <c r="H387" s="156">
        <v>4</v>
      </c>
      <c r="I387" s="157"/>
      <c r="L387" s="153"/>
      <c r="M387" s="158"/>
      <c r="T387" s="159"/>
      <c r="AT387" s="154" t="s">
        <v>230</v>
      </c>
      <c r="AU387" s="154" t="s">
        <v>129</v>
      </c>
      <c r="AV387" s="12" t="s">
        <v>129</v>
      </c>
      <c r="AW387" s="12" t="s">
        <v>32</v>
      </c>
      <c r="AX387" s="12" t="s">
        <v>77</v>
      </c>
      <c r="AY387" s="154" t="s">
        <v>120</v>
      </c>
    </row>
    <row r="388" spans="2:65" s="12" customFormat="1">
      <c r="B388" s="153"/>
      <c r="D388" s="146" t="s">
        <v>230</v>
      </c>
      <c r="E388" s="154" t="s">
        <v>1</v>
      </c>
      <c r="F388" s="155" t="s">
        <v>584</v>
      </c>
      <c r="H388" s="156">
        <v>10</v>
      </c>
      <c r="I388" s="157"/>
      <c r="L388" s="153"/>
      <c r="M388" s="158"/>
      <c r="T388" s="159"/>
      <c r="AT388" s="154" t="s">
        <v>230</v>
      </c>
      <c r="AU388" s="154" t="s">
        <v>129</v>
      </c>
      <c r="AV388" s="12" t="s">
        <v>129</v>
      </c>
      <c r="AW388" s="12" t="s">
        <v>32</v>
      </c>
      <c r="AX388" s="12" t="s">
        <v>77</v>
      </c>
      <c r="AY388" s="154" t="s">
        <v>120</v>
      </c>
    </row>
    <row r="389" spans="2:65" s="12" customFormat="1">
      <c r="B389" s="153"/>
      <c r="D389" s="146" t="s">
        <v>230</v>
      </c>
      <c r="E389" s="154" t="s">
        <v>1</v>
      </c>
      <c r="F389" s="155" t="s">
        <v>585</v>
      </c>
      <c r="H389" s="156">
        <v>2</v>
      </c>
      <c r="I389" s="157"/>
      <c r="L389" s="153"/>
      <c r="M389" s="158"/>
      <c r="T389" s="159"/>
      <c r="AT389" s="154" t="s">
        <v>230</v>
      </c>
      <c r="AU389" s="154" t="s">
        <v>129</v>
      </c>
      <c r="AV389" s="12" t="s">
        <v>129</v>
      </c>
      <c r="AW389" s="12" t="s">
        <v>32</v>
      </c>
      <c r="AX389" s="12" t="s">
        <v>77</v>
      </c>
      <c r="AY389" s="154" t="s">
        <v>120</v>
      </c>
    </row>
    <row r="390" spans="2:65" s="12" customFormat="1">
      <c r="B390" s="153"/>
      <c r="D390" s="146" t="s">
        <v>230</v>
      </c>
      <c r="E390" s="154" t="s">
        <v>1</v>
      </c>
      <c r="F390" s="155" t="s">
        <v>586</v>
      </c>
      <c r="H390" s="156">
        <v>1</v>
      </c>
      <c r="I390" s="157"/>
      <c r="L390" s="153"/>
      <c r="M390" s="158"/>
      <c r="T390" s="159"/>
      <c r="AT390" s="154" t="s">
        <v>230</v>
      </c>
      <c r="AU390" s="154" t="s">
        <v>129</v>
      </c>
      <c r="AV390" s="12" t="s">
        <v>129</v>
      </c>
      <c r="AW390" s="12" t="s">
        <v>32</v>
      </c>
      <c r="AX390" s="12" t="s">
        <v>77</v>
      </c>
      <c r="AY390" s="154" t="s">
        <v>120</v>
      </c>
    </row>
    <row r="391" spans="2:65" s="14" customFormat="1">
      <c r="B391" s="177"/>
      <c r="D391" s="146" t="s">
        <v>230</v>
      </c>
      <c r="E391" s="178" t="s">
        <v>1</v>
      </c>
      <c r="F391" s="179" t="s">
        <v>304</v>
      </c>
      <c r="H391" s="180">
        <v>17</v>
      </c>
      <c r="I391" s="181"/>
      <c r="L391" s="177"/>
      <c r="M391" s="182"/>
      <c r="T391" s="183"/>
      <c r="AT391" s="178" t="s">
        <v>230</v>
      </c>
      <c r="AU391" s="178" t="s">
        <v>129</v>
      </c>
      <c r="AV391" s="14" t="s">
        <v>142</v>
      </c>
      <c r="AW391" s="14" t="s">
        <v>32</v>
      </c>
      <c r="AX391" s="14" t="s">
        <v>85</v>
      </c>
      <c r="AY391" s="178" t="s">
        <v>120</v>
      </c>
    </row>
    <row r="392" spans="2:65" s="1" customFormat="1" ht="24.2" customHeight="1">
      <c r="B392" s="132"/>
      <c r="C392" s="160" t="s">
        <v>587</v>
      </c>
      <c r="D392" s="160" t="s">
        <v>254</v>
      </c>
      <c r="E392" s="161" t="s">
        <v>588</v>
      </c>
      <c r="F392" s="162" t="s">
        <v>589</v>
      </c>
      <c r="G392" s="163" t="s">
        <v>322</v>
      </c>
      <c r="H392" s="164">
        <v>4</v>
      </c>
      <c r="I392" s="165"/>
      <c r="J392" s="166">
        <f>ROUND(I392*H392,2)</f>
        <v>0</v>
      </c>
      <c r="K392" s="162" t="s">
        <v>127</v>
      </c>
      <c r="L392" s="167"/>
      <c r="M392" s="168" t="s">
        <v>1</v>
      </c>
      <c r="N392" s="169" t="s">
        <v>43</v>
      </c>
      <c r="P392" s="142">
        <f>O392*H392</f>
        <v>0</v>
      </c>
      <c r="Q392" s="142">
        <v>1.225E-2</v>
      </c>
      <c r="R392" s="142">
        <f>Q392*H392</f>
        <v>4.9000000000000002E-2</v>
      </c>
      <c r="S392" s="142">
        <v>0</v>
      </c>
      <c r="T392" s="143">
        <f>S392*H392</f>
        <v>0</v>
      </c>
      <c r="AR392" s="144" t="s">
        <v>161</v>
      </c>
      <c r="AT392" s="144" t="s">
        <v>254</v>
      </c>
      <c r="AU392" s="144" t="s">
        <v>129</v>
      </c>
      <c r="AY392" s="17" t="s">
        <v>120</v>
      </c>
      <c r="BE392" s="145">
        <f>IF(N392="základní",J392,0)</f>
        <v>0</v>
      </c>
      <c r="BF392" s="145">
        <f>IF(N392="snížená",J392,0)</f>
        <v>0</v>
      </c>
      <c r="BG392" s="145">
        <f>IF(N392="zákl. přenesená",J392,0)</f>
        <v>0</v>
      </c>
      <c r="BH392" s="145">
        <f>IF(N392="sníž. přenesená",J392,0)</f>
        <v>0</v>
      </c>
      <c r="BI392" s="145">
        <f>IF(N392="nulová",J392,0)</f>
        <v>0</v>
      </c>
      <c r="BJ392" s="17" t="s">
        <v>129</v>
      </c>
      <c r="BK392" s="145">
        <f>ROUND(I392*H392,2)</f>
        <v>0</v>
      </c>
      <c r="BL392" s="17" t="s">
        <v>142</v>
      </c>
      <c r="BM392" s="144" t="s">
        <v>590</v>
      </c>
    </row>
    <row r="393" spans="2:65" s="12" customFormat="1">
      <c r="B393" s="153"/>
      <c r="D393" s="146" t="s">
        <v>230</v>
      </c>
      <c r="E393" s="154" t="s">
        <v>1</v>
      </c>
      <c r="F393" s="155" t="s">
        <v>583</v>
      </c>
      <c r="H393" s="156">
        <v>4</v>
      </c>
      <c r="I393" s="157"/>
      <c r="L393" s="153"/>
      <c r="M393" s="158"/>
      <c r="T393" s="159"/>
      <c r="AT393" s="154" t="s">
        <v>230</v>
      </c>
      <c r="AU393" s="154" t="s">
        <v>129</v>
      </c>
      <c r="AV393" s="12" t="s">
        <v>129</v>
      </c>
      <c r="AW393" s="12" t="s">
        <v>32</v>
      </c>
      <c r="AX393" s="12" t="s">
        <v>85</v>
      </c>
      <c r="AY393" s="154" t="s">
        <v>120</v>
      </c>
    </row>
    <row r="394" spans="2:65" s="1" customFormat="1" ht="24.2" customHeight="1">
      <c r="B394" s="132"/>
      <c r="C394" s="160" t="s">
        <v>591</v>
      </c>
      <c r="D394" s="160" t="s">
        <v>254</v>
      </c>
      <c r="E394" s="161" t="s">
        <v>592</v>
      </c>
      <c r="F394" s="162" t="s">
        <v>593</v>
      </c>
      <c r="G394" s="163" t="s">
        <v>322</v>
      </c>
      <c r="H394" s="164">
        <v>10</v>
      </c>
      <c r="I394" s="165"/>
      <c r="J394" s="166">
        <f>ROUND(I394*H394,2)</f>
        <v>0</v>
      </c>
      <c r="K394" s="162" t="s">
        <v>127</v>
      </c>
      <c r="L394" s="167"/>
      <c r="M394" s="168" t="s">
        <v>1</v>
      </c>
      <c r="N394" s="169" t="s">
        <v>43</v>
      </c>
      <c r="P394" s="142">
        <f>O394*H394</f>
        <v>0</v>
      </c>
      <c r="Q394" s="142">
        <v>1.2489999999999999E-2</v>
      </c>
      <c r="R394" s="142">
        <f>Q394*H394</f>
        <v>0.1249</v>
      </c>
      <c r="S394" s="142">
        <v>0</v>
      </c>
      <c r="T394" s="143">
        <f>S394*H394</f>
        <v>0</v>
      </c>
      <c r="AR394" s="144" t="s">
        <v>161</v>
      </c>
      <c r="AT394" s="144" t="s">
        <v>254</v>
      </c>
      <c r="AU394" s="144" t="s">
        <v>129</v>
      </c>
      <c r="AY394" s="17" t="s">
        <v>120</v>
      </c>
      <c r="BE394" s="145">
        <f>IF(N394="základní",J394,0)</f>
        <v>0</v>
      </c>
      <c r="BF394" s="145">
        <f>IF(N394="snížená",J394,0)</f>
        <v>0</v>
      </c>
      <c r="BG394" s="145">
        <f>IF(N394="zákl. přenesená",J394,0)</f>
        <v>0</v>
      </c>
      <c r="BH394" s="145">
        <f>IF(N394="sníž. přenesená",J394,0)</f>
        <v>0</v>
      </c>
      <c r="BI394" s="145">
        <f>IF(N394="nulová",J394,0)</f>
        <v>0</v>
      </c>
      <c r="BJ394" s="17" t="s">
        <v>129</v>
      </c>
      <c r="BK394" s="145">
        <f>ROUND(I394*H394,2)</f>
        <v>0</v>
      </c>
      <c r="BL394" s="17" t="s">
        <v>142</v>
      </c>
      <c r="BM394" s="144" t="s">
        <v>594</v>
      </c>
    </row>
    <row r="395" spans="2:65" s="12" customFormat="1">
      <c r="B395" s="153"/>
      <c r="D395" s="146" t="s">
        <v>230</v>
      </c>
      <c r="E395" s="154" t="s">
        <v>1</v>
      </c>
      <c r="F395" s="155" t="s">
        <v>584</v>
      </c>
      <c r="H395" s="156">
        <v>10</v>
      </c>
      <c r="I395" s="157"/>
      <c r="L395" s="153"/>
      <c r="M395" s="158"/>
      <c r="T395" s="159"/>
      <c r="AT395" s="154" t="s">
        <v>230</v>
      </c>
      <c r="AU395" s="154" t="s">
        <v>129</v>
      </c>
      <c r="AV395" s="12" t="s">
        <v>129</v>
      </c>
      <c r="AW395" s="12" t="s">
        <v>32</v>
      </c>
      <c r="AX395" s="12" t="s">
        <v>85</v>
      </c>
      <c r="AY395" s="154" t="s">
        <v>120</v>
      </c>
    </row>
    <row r="396" spans="2:65" s="1" customFormat="1" ht="24.2" customHeight="1">
      <c r="B396" s="132"/>
      <c r="C396" s="160" t="s">
        <v>595</v>
      </c>
      <c r="D396" s="160" t="s">
        <v>254</v>
      </c>
      <c r="E396" s="161" t="s">
        <v>596</v>
      </c>
      <c r="F396" s="162" t="s">
        <v>597</v>
      </c>
      <c r="G396" s="163" t="s">
        <v>322</v>
      </c>
      <c r="H396" s="164">
        <v>2</v>
      </c>
      <c r="I396" s="165"/>
      <c r="J396" s="166">
        <f>ROUND(I396*H396,2)</f>
        <v>0</v>
      </c>
      <c r="K396" s="162" t="s">
        <v>127</v>
      </c>
      <c r="L396" s="167"/>
      <c r="M396" s="168" t="s">
        <v>1</v>
      </c>
      <c r="N396" s="169" t="s">
        <v>43</v>
      </c>
      <c r="P396" s="142">
        <f>O396*H396</f>
        <v>0</v>
      </c>
      <c r="Q396" s="142">
        <v>1.521E-2</v>
      </c>
      <c r="R396" s="142">
        <f>Q396*H396</f>
        <v>3.0419999999999999E-2</v>
      </c>
      <c r="S396" s="142">
        <v>0</v>
      </c>
      <c r="T396" s="143">
        <f>S396*H396</f>
        <v>0</v>
      </c>
      <c r="AR396" s="144" t="s">
        <v>161</v>
      </c>
      <c r="AT396" s="144" t="s">
        <v>254</v>
      </c>
      <c r="AU396" s="144" t="s">
        <v>129</v>
      </c>
      <c r="AY396" s="17" t="s">
        <v>120</v>
      </c>
      <c r="BE396" s="145">
        <f>IF(N396="základní",J396,0)</f>
        <v>0</v>
      </c>
      <c r="BF396" s="145">
        <f>IF(N396="snížená",J396,0)</f>
        <v>0</v>
      </c>
      <c r="BG396" s="145">
        <f>IF(N396="zákl. přenesená",J396,0)</f>
        <v>0</v>
      </c>
      <c r="BH396" s="145">
        <f>IF(N396="sníž. přenesená",J396,0)</f>
        <v>0</v>
      </c>
      <c r="BI396" s="145">
        <f>IF(N396="nulová",J396,0)</f>
        <v>0</v>
      </c>
      <c r="BJ396" s="17" t="s">
        <v>129</v>
      </c>
      <c r="BK396" s="145">
        <f>ROUND(I396*H396,2)</f>
        <v>0</v>
      </c>
      <c r="BL396" s="17" t="s">
        <v>142</v>
      </c>
      <c r="BM396" s="144" t="s">
        <v>598</v>
      </c>
    </row>
    <row r="397" spans="2:65" s="12" customFormat="1">
      <c r="B397" s="153"/>
      <c r="D397" s="146" t="s">
        <v>230</v>
      </c>
      <c r="E397" s="154" t="s">
        <v>1</v>
      </c>
      <c r="F397" s="155" t="s">
        <v>585</v>
      </c>
      <c r="H397" s="156">
        <v>2</v>
      </c>
      <c r="I397" s="157"/>
      <c r="L397" s="153"/>
      <c r="M397" s="158"/>
      <c r="T397" s="159"/>
      <c r="AT397" s="154" t="s">
        <v>230</v>
      </c>
      <c r="AU397" s="154" t="s">
        <v>129</v>
      </c>
      <c r="AV397" s="12" t="s">
        <v>129</v>
      </c>
      <c r="AW397" s="12" t="s">
        <v>32</v>
      </c>
      <c r="AX397" s="12" t="s">
        <v>85</v>
      </c>
      <c r="AY397" s="154" t="s">
        <v>120</v>
      </c>
    </row>
    <row r="398" spans="2:65" s="1" customFormat="1" ht="24.2" customHeight="1">
      <c r="B398" s="132"/>
      <c r="C398" s="160" t="s">
        <v>599</v>
      </c>
      <c r="D398" s="160" t="s">
        <v>254</v>
      </c>
      <c r="E398" s="161" t="s">
        <v>600</v>
      </c>
      <c r="F398" s="162" t="s">
        <v>601</v>
      </c>
      <c r="G398" s="163" t="s">
        <v>322</v>
      </c>
      <c r="H398" s="164">
        <v>1</v>
      </c>
      <c r="I398" s="165"/>
      <c r="J398" s="166">
        <f>ROUND(I398*H398,2)</f>
        <v>0</v>
      </c>
      <c r="K398" s="162" t="s">
        <v>127</v>
      </c>
      <c r="L398" s="167"/>
      <c r="M398" s="168" t="s">
        <v>1</v>
      </c>
      <c r="N398" s="169" t="s">
        <v>43</v>
      </c>
      <c r="P398" s="142">
        <f>O398*H398</f>
        <v>0</v>
      </c>
      <c r="Q398" s="142">
        <v>1.272E-2</v>
      </c>
      <c r="R398" s="142">
        <f>Q398*H398</f>
        <v>1.272E-2</v>
      </c>
      <c r="S398" s="142">
        <v>0</v>
      </c>
      <c r="T398" s="143">
        <f>S398*H398</f>
        <v>0</v>
      </c>
      <c r="AR398" s="144" t="s">
        <v>161</v>
      </c>
      <c r="AT398" s="144" t="s">
        <v>254</v>
      </c>
      <c r="AU398" s="144" t="s">
        <v>129</v>
      </c>
      <c r="AY398" s="17" t="s">
        <v>120</v>
      </c>
      <c r="BE398" s="145">
        <f>IF(N398="základní",J398,0)</f>
        <v>0</v>
      </c>
      <c r="BF398" s="145">
        <f>IF(N398="snížená",J398,0)</f>
        <v>0</v>
      </c>
      <c r="BG398" s="145">
        <f>IF(N398="zákl. přenesená",J398,0)</f>
        <v>0</v>
      </c>
      <c r="BH398" s="145">
        <f>IF(N398="sníž. přenesená",J398,0)</f>
        <v>0</v>
      </c>
      <c r="BI398" s="145">
        <f>IF(N398="nulová",J398,0)</f>
        <v>0</v>
      </c>
      <c r="BJ398" s="17" t="s">
        <v>129</v>
      </c>
      <c r="BK398" s="145">
        <f>ROUND(I398*H398,2)</f>
        <v>0</v>
      </c>
      <c r="BL398" s="17" t="s">
        <v>142</v>
      </c>
      <c r="BM398" s="144" t="s">
        <v>602</v>
      </c>
    </row>
    <row r="399" spans="2:65" s="12" customFormat="1">
      <c r="B399" s="153"/>
      <c r="D399" s="146" t="s">
        <v>230</v>
      </c>
      <c r="E399" s="154" t="s">
        <v>1</v>
      </c>
      <c r="F399" s="155" t="s">
        <v>586</v>
      </c>
      <c r="H399" s="156">
        <v>1</v>
      </c>
      <c r="I399" s="157"/>
      <c r="L399" s="153"/>
      <c r="M399" s="158"/>
      <c r="T399" s="159"/>
      <c r="AT399" s="154" t="s">
        <v>230</v>
      </c>
      <c r="AU399" s="154" t="s">
        <v>129</v>
      </c>
      <c r="AV399" s="12" t="s">
        <v>129</v>
      </c>
      <c r="AW399" s="12" t="s">
        <v>32</v>
      </c>
      <c r="AX399" s="12" t="s">
        <v>85</v>
      </c>
      <c r="AY399" s="154" t="s">
        <v>120</v>
      </c>
    </row>
    <row r="400" spans="2:65" s="11" customFormat="1" ht="22.9" customHeight="1">
      <c r="B400" s="120"/>
      <c r="D400" s="121" t="s">
        <v>76</v>
      </c>
      <c r="E400" s="130" t="s">
        <v>566</v>
      </c>
      <c r="F400" s="130" t="s">
        <v>603</v>
      </c>
      <c r="I400" s="123"/>
      <c r="J400" s="131">
        <f>BK400</f>
        <v>0</v>
      </c>
      <c r="L400" s="120"/>
      <c r="M400" s="125"/>
      <c r="P400" s="126">
        <f>SUM(P401:P507)</f>
        <v>0</v>
      </c>
      <c r="R400" s="126">
        <f>SUM(R401:R507)</f>
        <v>30.178846800000002</v>
      </c>
      <c r="T400" s="127">
        <f>SUM(T401:T507)</f>
        <v>0</v>
      </c>
      <c r="AR400" s="121" t="s">
        <v>85</v>
      </c>
      <c r="AT400" s="128" t="s">
        <v>76</v>
      </c>
      <c r="AU400" s="128" t="s">
        <v>85</v>
      </c>
      <c r="AY400" s="121" t="s">
        <v>120</v>
      </c>
      <c r="BK400" s="129">
        <f>SUM(BK401:BK507)</f>
        <v>0</v>
      </c>
    </row>
    <row r="401" spans="2:65" s="1" customFormat="1" ht="24.2" customHeight="1">
      <c r="B401" s="132"/>
      <c r="C401" s="133" t="s">
        <v>604</v>
      </c>
      <c r="D401" s="133" t="s">
        <v>123</v>
      </c>
      <c r="E401" s="134" t="s">
        <v>605</v>
      </c>
      <c r="F401" s="135" t="s">
        <v>606</v>
      </c>
      <c r="G401" s="136" t="s">
        <v>228</v>
      </c>
      <c r="H401" s="137">
        <v>125.78</v>
      </c>
      <c r="I401" s="138"/>
      <c r="J401" s="139">
        <f>ROUND(I401*H401,2)</f>
        <v>0</v>
      </c>
      <c r="K401" s="135" t="s">
        <v>127</v>
      </c>
      <c r="L401" s="32"/>
      <c r="M401" s="140" t="s">
        <v>1</v>
      </c>
      <c r="N401" s="141" t="s">
        <v>43</v>
      </c>
      <c r="P401" s="142">
        <f>O401*H401</f>
        <v>0</v>
      </c>
      <c r="Q401" s="142">
        <v>2.5999999999999998E-4</v>
      </c>
      <c r="R401" s="142">
        <f>Q401*H401</f>
        <v>3.2702799999999997E-2</v>
      </c>
      <c r="S401" s="142">
        <v>0</v>
      </c>
      <c r="T401" s="143">
        <f>S401*H401</f>
        <v>0</v>
      </c>
      <c r="AR401" s="144" t="s">
        <v>142</v>
      </c>
      <c r="AT401" s="144" t="s">
        <v>123</v>
      </c>
      <c r="AU401" s="144" t="s">
        <v>129</v>
      </c>
      <c r="AY401" s="17" t="s">
        <v>120</v>
      </c>
      <c r="BE401" s="145">
        <f>IF(N401="základní",J401,0)</f>
        <v>0</v>
      </c>
      <c r="BF401" s="145">
        <f>IF(N401="snížená",J401,0)</f>
        <v>0</v>
      </c>
      <c r="BG401" s="145">
        <f>IF(N401="zákl. přenesená",J401,0)</f>
        <v>0</v>
      </c>
      <c r="BH401" s="145">
        <f>IF(N401="sníž. přenesená",J401,0)</f>
        <v>0</v>
      </c>
      <c r="BI401" s="145">
        <f>IF(N401="nulová",J401,0)</f>
        <v>0</v>
      </c>
      <c r="BJ401" s="17" t="s">
        <v>129</v>
      </c>
      <c r="BK401" s="145">
        <f>ROUND(I401*H401,2)</f>
        <v>0</v>
      </c>
      <c r="BL401" s="17" t="s">
        <v>142</v>
      </c>
      <c r="BM401" s="144" t="s">
        <v>607</v>
      </c>
    </row>
    <row r="402" spans="2:65" s="1" customFormat="1" ht="24.2" customHeight="1">
      <c r="B402" s="132"/>
      <c r="C402" s="133" t="s">
        <v>608</v>
      </c>
      <c r="D402" s="133" t="s">
        <v>123</v>
      </c>
      <c r="E402" s="134" t="s">
        <v>609</v>
      </c>
      <c r="F402" s="135" t="s">
        <v>610</v>
      </c>
      <c r="G402" s="136" t="s">
        <v>228</v>
      </c>
      <c r="H402" s="137">
        <v>24.2</v>
      </c>
      <c r="I402" s="138"/>
      <c r="J402" s="139">
        <f>ROUND(I402*H402,2)</f>
        <v>0</v>
      </c>
      <c r="K402" s="135" t="s">
        <v>127</v>
      </c>
      <c r="L402" s="32"/>
      <c r="M402" s="140" t="s">
        <v>1</v>
      </c>
      <c r="N402" s="141" t="s">
        <v>43</v>
      </c>
      <c r="P402" s="142">
        <f>O402*H402</f>
        <v>0</v>
      </c>
      <c r="Q402" s="142">
        <v>2.5999999999999998E-4</v>
      </c>
      <c r="R402" s="142">
        <f>Q402*H402</f>
        <v>6.291999999999999E-3</v>
      </c>
      <c r="S402" s="142">
        <v>0</v>
      </c>
      <c r="T402" s="143">
        <f>S402*H402</f>
        <v>0</v>
      </c>
      <c r="AR402" s="144" t="s">
        <v>142</v>
      </c>
      <c r="AT402" s="144" t="s">
        <v>123</v>
      </c>
      <c r="AU402" s="144" t="s">
        <v>129</v>
      </c>
      <c r="AY402" s="17" t="s">
        <v>120</v>
      </c>
      <c r="BE402" s="145">
        <f>IF(N402="základní",J402,0)</f>
        <v>0</v>
      </c>
      <c r="BF402" s="145">
        <f>IF(N402="snížená",J402,0)</f>
        <v>0</v>
      </c>
      <c r="BG402" s="145">
        <f>IF(N402="zákl. přenesená",J402,0)</f>
        <v>0</v>
      </c>
      <c r="BH402" s="145">
        <f>IF(N402="sníž. přenesená",J402,0)</f>
        <v>0</v>
      </c>
      <c r="BI402" s="145">
        <f>IF(N402="nulová",J402,0)</f>
        <v>0</v>
      </c>
      <c r="BJ402" s="17" t="s">
        <v>129</v>
      </c>
      <c r="BK402" s="145">
        <f>ROUND(I402*H402,2)</f>
        <v>0</v>
      </c>
      <c r="BL402" s="17" t="s">
        <v>142</v>
      </c>
      <c r="BM402" s="144" t="s">
        <v>611</v>
      </c>
    </row>
    <row r="403" spans="2:65" s="1" customFormat="1" ht="37.9" customHeight="1">
      <c r="B403" s="132"/>
      <c r="C403" s="133" t="s">
        <v>612</v>
      </c>
      <c r="D403" s="133" t="s">
        <v>123</v>
      </c>
      <c r="E403" s="134" t="s">
        <v>613</v>
      </c>
      <c r="F403" s="135" t="s">
        <v>614</v>
      </c>
      <c r="G403" s="136" t="s">
        <v>228</v>
      </c>
      <c r="H403" s="137">
        <v>125.78</v>
      </c>
      <c r="I403" s="138"/>
      <c r="J403" s="139">
        <f>ROUND(I403*H403,2)</f>
        <v>0</v>
      </c>
      <c r="K403" s="135" t="s">
        <v>1</v>
      </c>
      <c r="L403" s="32"/>
      <c r="M403" s="140" t="s">
        <v>1</v>
      </c>
      <c r="N403" s="141" t="s">
        <v>43</v>
      </c>
      <c r="P403" s="142">
        <f>O403*H403</f>
        <v>0</v>
      </c>
      <c r="Q403" s="142">
        <v>1.3390000000000001E-2</v>
      </c>
      <c r="R403" s="142">
        <f>Q403*H403</f>
        <v>1.6841942000000001</v>
      </c>
      <c r="S403" s="142">
        <v>0</v>
      </c>
      <c r="T403" s="143">
        <f>S403*H403</f>
        <v>0</v>
      </c>
      <c r="AR403" s="144" t="s">
        <v>142</v>
      </c>
      <c r="AT403" s="144" t="s">
        <v>123</v>
      </c>
      <c r="AU403" s="144" t="s">
        <v>129</v>
      </c>
      <c r="AY403" s="17" t="s">
        <v>120</v>
      </c>
      <c r="BE403" s="145">
        <f>IF(N403="základní",J403,0)</f>
        <v>0</v>
      </c>
      <c r="BF403" s="145">
        <f>IF(N403="snížená",J403,0)</f>
        <v>0</v>
      </c>
      <c r="BG403" s="145">
        <f>IF(N403="zákl. přenesená",J403,0)</f>
        <v>0</v>
      </c>
      <c r="BH403" s="145">
        <f>IF(N403="sníž. přenesená",J403,0)</f>
        <v>0</v>
      </c>
      <c r="BI403" s="145">
        <f>IF(N403="nulová",J403,0)</f>
        <v>0</v>
      </c>
      <c r="BJ403" s="17" t="s">
        <v>129</v>
      </c>
      <c r="BK403" s="145">
        <f>ROUND(I403*H403,2)</f>
        <v>0</v>
      </c>
      <c r="BL403" s="17" t="s">
        <v>142</v>
      </c>
      <c r="BM403" s="144" t="s">
        <v>615</v>
      </c>
    </row>
    <row r="404" spans="2:65" s="1" customFormat="1" ht="19.5">
      <c r="B404" s="32"/>
      <c r="D404" s="146" t="s">
        <v>131</v>
      </c>
      <c r="F404" s="147" t="s">
        <v>616</v>
      </c>
      <c r="I404" s="148"/>
      <c r="L404" s="32"/>
      <c r="M404" s="149"/>
      <c r="T404" s="56"/>
      <c r="AT404" s="17" t="s">
        <v>131</v>
      </c>
      <c r="AU404" s="17" t="s">
        <v>129</v>
      </c>
    </row>
    <row r="405" spans="2:65" s="12" customFormat="1">
      <c r="B405" s="153"/>
      <c r="D405" s="146" t="s">
        <v>230</v>
      </c>
      <c r="E405" s="154" t="s">
        <v>1</v>
      </c>
      <c r="F405" s="155" t="s">
        <v>617</v>
      </c>
      <c r="H405" s="156">
        <v>117.5</v>
      </c>
      <c r="I405" s="157"/>
      <c r="L405" s="153"/>
      <c r="M405" s="158"/>
      <c r="T405" s="159"/>
      <c r="AT405" s="154" t="s">
        <v>230</v>
      </c>
      <c r="AU405" s="154" t="s">
        <v>129</v>
      </c>
      <c r="AV405" s="12" t="s">
        <v>129</v>
      </c>
      <c r="AW405" s="12" t="s">
        <v>32</v>
      </c>
      <c r="AX405" s="12" t="s">
        <v>77</v>
      </c>
      <c r="AY405" s="154" t="s">
        <v>120</v>
      </c>
    </row>
    <row r="406" spans="2:65" s="12" customFormat="1">
      <c r="B406" s="153"/>
      <c r="D406" s="146" t="s">
        <v>230</v>
      </c>
      <c r="E406" s="154" t="s">
        <v>1</v>
      </c>
      <c r="F406" s="155" t="s">
        <v>618</v>
      </c>
      <c r="H406" s="156">
        <v>8.2799999999999994</v>
      </c>
      <c r="I406" s="157"/>
      <c r="L406" s="153"/>
      <c r="M406" s="158"/>
      <c r="T406" s="159"/>
      <c r="AT406" s="154" t="s">
        <v>230</v>
      </c>
      <c r="AU406" s="154" t="s">
        <v>129</v>
      </c>
      <c r="AV406" s="12" t="s">
        <v>129</v>
      </c>
      <c r="AW406" s="12" t="s">
        <v>32</v>
      </c>
      <c r="AX406" s="12" t="s">
        <v>77</v>
      </c>
      <c r="AY406" s="154" t="s">
        <v>120</v>
      </c>
    </row>
    <row r="407" spans="2:65" s="13" customFormat="1">
      <c r="B407" s="170"/>
      <c r="D407" s="146" t="s">
        <v>230</v>
      </c>
      <c r="E407" s="171" t="s">
        <v>1</v>
      </c>
      <c r="F407" s="172" t="s">
        <v>303</v>
      </c>
      <c r="H407" s="173">
        <v>125.78</v>
      </c>
      <c r="I407" s="174"/>
      <c r="L407" s="170"/>
      <c r="M407" s="175"/>
      <c r="T407" s="176"/>
      <c r="AT407" s="171" t="s">
        <v>230</v>
      </c>
      <c r="AU407" s="171" t="s">
        <v>129</v>
      </c>
      <c r="AV407" s="13" t="s">
        <v>138</v>
      </c>
      <c r="AW407" s="13" t="s">
        <v>32</v>
      </c>
      <c r="AX407" s="13" t="s">
        <v>77</v>
      </c>
      <c r="AY407" s="171" t="s">
        <v>120</v>
      </c>
    </row>
    <row r="408" spans="2:65" s="14" customFormat="1">
      <c r="B408" s="177"/>
      <c r="D408" s="146" t="s">
        <v>230</v>
      </c>
      <c r="E408" s="178" t="s">
        <v>1</v>
      </c>
      <c r="F408" s="179" t="s">
        <v>304</v>
      </c>
      <c r="H408" s="180">
        <v>125.78</v>
      </c>
      <c r="I408" s="181"/>
      <c r="L408" s="177"/>
      <c r="M408" s="182"/>
      <c r="T408" s="183"/>
      <c r="AT408" s="178" t="s">
        <v>230</v>
      </c>
      <c r="AU408" s="178" t="s">
        <v>129</v>
      </c>
      <c r="AV408" s="14" t="s">
        <v>142</v>
      </c>
      <c r="AW408" s="14" t="s">
        <v>32</v>
      </c>
      <c r="AX408" s="14" t="s">
        <v>85</v>
      </c>
      <c r="AY408" s="178" t="s">
        <v>120</v>
      </c>
    </row>
    <row r="409" spans="2:65" s="1" customFormat="1" ht="37.9" customHeight="1">
      <c r="B409" s="132"/>
      <c r="C409" s="133" t="s">
        <v>619</v>
      </c>
      <c r="D409" s="133" t="s">
        <v>123</v>
      </c>
      <c r="E409" s="134" t="s">
        <v>620</v>
      </c>
      <c r="F409" s="135" t="s">
        <v>621</v>
      </c>
      <c r="G409" s="136" t="s">
        <v>228</v>
      </c>
      <c r="H409" s="137">
        <v>24.2</v>
      </c>
      <c r="I409" s="138"/>
      <c r="J409" s="139">
        <f>ROUND(I409*H409,2)</f>
        <v>0</v>
      </c>
      <c r="K409" s="135" t="s">
        <v>1</v>
      </c>
      <c r="L409" s="32"/>
      <c r="M409" s="140" t="s">
        <v>1</v>
      </c>
      <c r="N409" s="141" t="s">
        <v>43</v>
      </c>
      <c r="P409" s="142">
        <f>O409*H409</f>
        <v>0</v>
      </c>
      <c r="Q409" s="142">
        <v>1.3390000000000001E-2</v>
      </c>
      <c r="R409" s="142">
        <f>Q409*H409</f>
        <v>0.32403799999999999</v>
      </c>
      <c r="S409" s="142">
        <v>0</v>
      </c>
      <c r="T409" s="143">
        <f>S409*H409</f>
        <v>0</v>
      </c>
      <c r="AR409" s="144" t="s">
        <v>142</v>
      </c>
      <c r="AT409" s="144" t="s">
        <v>123</v>
      </c>
      <c r="AU409" s="144" t="s">
        <v>129</v>
      </c>
      <c r="AY409" s="17" t="s">
        <v>120</v>
      </c>
      <c r="BE409" s="145">
        <f>IF(N409="základní",J409,0)</f>
        <v>0</v>
      </c>
      <c r="BF409" s="145">
        <f>IF(N409="snížená",J409,0)</f>
        <v>0</v>
      </c>
      <c r="BG409" s="145">
        <f>IF(N409="zákl. přenesená",J409,0)</f>
        <v>0</v>
      </c>
      <c r="BH409" s="145">
        <f>IF(N409="sníž. přenesená",J409,0)</f>
        <v>0</v>
      </c>
      <c r="BI409" s="145">
        <f>IF(N409="nulová",J409,0)</f>
        <v>0</v>
      </c>
      <c r="BJ409" s="17" t="s">
        <v>129</v>
      </c>
      <c r="BK409" s="145">
        <f>ROUND(I409*H409,2)</f>
        <v>0</v>
      </c>
      <c r="BL409" s="17" t="s">
        <v>142</v>
      </c>
      <c r="BM409" s="144" t="s">
        <v>622</v>
      </c>
    </row>
    <row r="410" spans="2:65" s="1" customFormat="1" ht="19.5">
      <c r="B410" s="32"/>
      <c r="D410" s="146" t="s">
        <v>131</v>
      </c>
      <c r="F410" s="147" t="s">
        <v>616</v>
      </c>
      <c r="I410" s="148"/>
      <c r="L410" s="32"/>
      <c r="M410" s="149"/>
      <c r="T410" s="56"/>
      <c r="AT410" s="17" t="s">
        <v>131</v>
      </c>
      <c r="AU410" s="17" t="s">
        <v>129</v>
      </c>
    </row>
    <row r="411" spans="2:65" s="12" customFormat="1">
      <c r="B411" s="153"/>
      <c r="D411" s="146" t="s">
        <v>230</v>
      </c>
      <c r="E411" s="154" t="s">
        <v>1</v>
      </c>
      <c r="F411" s="155" t="s">
        <v>623</v>
      </c>
      <c r="H411" s="156">
        <v>24.2</v>
      </c>
      <c r="I411" s="157"/>
      <c r="L411" s="153"/>
      <c r="M411" s="158"/>
      <c r="T411" s="159"/>
      <c r="AT411" s="154" t="s">
        <v>230</v>
      </c>
      <c r="AU411" s="154" t="s">
        <v>129</v>
      </c>
      <c r="AV411" s="12" t="s">
        <v>129</v>
      </c>
      <c r="AW411" s="12" t="s">
        <v>32</v>
      </c>
      <c r="AX411" s="12" t="s">
        <v>77</v>
      </c>
      <c r="AY411" s="154" t="s">
        <v>120</v>
      </c>
    </row>
    <row r="412" spans="2:65" s="13" customFormat="1">
      <c r="B412" s="170"/>
      <c r="D412" s="146" t="s">
        <v>230</v>
      </c>
      <c r="E412" s="171" t="s">
        <v>1</v>
      </c>
      <c r="F412" s="172" t="s">
        <v>303</v>
      </c>
      <c r="H412" s="173">
        <v>24.2</v>
      </c>
      <c r="I412" s="174"/>
      <c r="L412" s="170"/>
      <c r="M412" s="175"/>
      <c r="T412" s="176"/>
      <c r="AT412" s="171" t="s">
        <v>230</v>
      </c>
      <c r="AU412" s="171" t="s">
        <v>129</v>
      </c>
      <c r="AV412" s="13" t="s">
        <v>138</v>
      </c>
      <c r="AW412" s="13" t="s">
        <v>32</v>
      </c>
      <c r="AX412" s="13" t="s">
        <v>77</v>
      </c>
      <c r="AY412" s="171" t="s">
        <v>120</v>
      </c>
    </row>
    <row r="413" spans="2:65" s="14" customFormat="1">
      <c r="B413" s="177"/>
      <c r="D413" s="146" t="s">
        <v>230</v>
      </c>
      <c r="E413" s="178" t="s">
        <v>1</v>
      </c>
      <c r="F413" s="179" t="s">
        <v>304</v>
      </c>
      <c r="H413" s="180">
        <v>24.2</v>
      </c>
      <c r="I413" s="181"/>
      <c r="L413" s="177"/>
      <c r="M413" s="182"/>
      <c r="T413" s="183"/>
      <c r="AT413" s="178" t="s">
        <v>230</v>
      </c>
      <c r="AU413" s="178" t="s">
        <v>129</v>
      </c>
      <c r="AV413" s="14" t="s">
        <v>142</v>
      </c>
      <c r="AW413" s="14" t="s">
        <v>32</v>
      </c>
      <c r="AX413" s="14" t="s">
        <v>85</v>
      </c>
      <c r="AY413" s="178" t="s">
        <v>120</v>
      </c>
    </row>
    <row r="414" spans="2:65" s="1" customFormat="1" ht="24.2" customHeight="1">
      <c r="B414" s="132"/>
      <c r="C414" s="160" t="s">
        <v>624</v>
      </c>
      <c r="D414" s="160" t="s">
        <v>254</v>
      </c>
      <c r="E414" s="161" t="s">
        <v>625</v>
      </c>
      <c r="F414" s="162" t="s">
        <v>626</v>
      </c>
      <c r="G414" s="163" t="s">
        <v>228</v>
      </c>
      <c r="H414" s="164">
        <v>157.47900000000001</v>
      </c>
      <c r="I414" s="165"/>
      <c r="J414" s="166">
        <f>ROUND(I414*H414,2)</f>
        <v>0</v>
      </c>
      <c r="K414" s="162" t="s">
        <v>127</v>
      </c>
      <c r="L414" s="167"/>
      <c r="M414" s="168" t="s">
        <v>1</v>
      </c>
      <c r="N414" s="169" t="s">
        <v>43</v>
      </c>
      <c r="P414" s="142">
        <f>O414*H414</f>
        <v>0</v>
      </c>
      <c r="Q414" s="142">
        <v>1.5E-3</v>
      </c>
      <c r="R414" s="142">
        <f>Q414*H414</f>
        <v>0.23621850000000003</v>
      </c>
      <c r="S414" s="142">
        <v>0</v>
      </c>
      <c r="T414" s="143">
        <f>S414*H414</f>
        <v>0</v>
      </c>
      <c r="AR414" s="144" t="s">
        <v>161</v>
      </c>
      <c r="AT414" s="144" t="s">
        <v>254</v>
      </c>
      <c r="AU414" s="144" t="s">
        <v>129</v>
      </c>
      <c r="AY414" s="17" t="s">
        <v>120</v>
      </c>
      <c r="BE414" s="145">
        <f>IF(N414="základní",J414,0)</f>
        <v>0</v>
      </c>
      <c r="BF414" s="145">
        <f>IF(N414="snížená",J414,0)</f>
        <v>0</v>
      </c>
      <c r="BG414" s="145">
        <f>IF(N414="zákl. přenesená",J414,0)</f>
        <v>0</v>
      </c>
      <c r="BH414" s="145">
        <f>IF(N414="sníž. přenesená",J414,0)</f>
        <v>0</v>
      </c>
      <c r="BI414" s="145">
        <f>IF(N414="nulová",J414,0)</f>
        <v>0</v>
      </c>
      <c r="BJ414" s="17" t="s">
        <v>129</v>
      </c>
      <c r="BK414" s="145">
        <f>ROUND(I414*H414,2)</f>
        <v>0</v>
      </c>
      <c r="BL414" s="17" t="s">
        <v>142</v>
      </c>
      <c r="BM414" s="144" t="s">
        <v>627</v>
      </c>
    </row>
    <row r="415" spans="2:65" s="12" customFormat="1">
      <c r="B415" s="153"/>
      <c r="D415" s="146" t="s">
        <v>230</v>
      </c>
      <c r="E415" s="154" t="s">
        <v>1</v>
      </c>
      <c r="F415" s="155" t="s">
        <v>628</v>
      </c>
      <c r="H415" s="156">
        <v>157.47900000000001</v>
      </c>
      <c r="I415" s="157"/>
      <c r="L415" s="153"/>
      <c r="M415" s="158"/>
      <c r="T415" s="159"/>
      <c r="AT415" s="154" t="s">
        <v>230</v>
      </c>
      <c r="AU415" s="154" t="s">
        <v>129</v>
      </c>
      <c r="AV415" s="12" t="s">
        <v>129</v>
      </c>
      <c r="AW415" s="12" t="s">
        <v>32</v>
      </c>
      <c r="AX415" s="12" t="s">
        <v>85</v>
      </c>
      <c r="AY415" s="154" t="s">
        <v>120</v>
      </c>
    </row>
    <row r="416" spans="2:65" s="1" customFormat="1" ht="21.75" customHeight="1">
      <c r="B416" s="132"/>
      <c r="C416" s="133" t="s">
        <v>629</v>
      </c>
      <c r="D416" s="133" t="s">
        <v>123</v>
      </c>
      <c r="E416" s="134" t="s">
        <v>630</v>
      </c>
      <c r="F416" s="135" t="s">
        <v>631</v>
      </c>
      <c r="G416" s="136" t="s">
        <v>228</v>
      </c>
      <c r="H416" s="137">
        <v>19.84</v>
      </c>
      <c r="I416" s="138"/>
      <c r="J416" s="139">
        <f>ROUND(I416*H416,2)</f>
        <v>0</v>
      </c>
      <c r="K416" s="135" t="s">
        <v>127</v>
      </c>
      <c r="L416" s="32"/>
      <c r="M416" s="140" t="s">
        <v>1</v>
      </c>
      <c r="N416" s="141" t="s">
        <v>43</v>
      </c>
      <c r="P416" s="142">
        <f>O416*H416</f>
        <v>0</v>
      </c>
      <c r="Q416" s="142">
        <v>5.6000000000000001E-2</v>
      </c>
      <c r="R416" s="142">
        <f>Q416*H416</f>
        <v>1.11104</v>
      </c>
      <c r="S416" s="142">
        <v>0</v>
      </c>
      <c r="T416" s="143">
        <f>S416*H416</f>
        <v>0</v>
      </c>
      <c r="AR416" s="144" t="s">
        <v>142</v>
      </c>
      <c r="AT416" s="144" t="s">
        <v>123</v>
      </c>
      <c r="AU416" s="144" t="s">
        <v>129</v>
      </c>
      <c r="AY416" s="17" t="s">
        <v>120</v>
      </c>
      <c r="BE416" s="145">
        <f>IF(N416="základní",J416,0)</f>
        <v>0</v>
      </c>
      <c r="BF416" s="145">
        <f>IF(N416="snížená",J416,0)</f>
        <v>0</v>
      </c>
      <c r="BG416" s="145">
        <f>IF(N416="zákl. přenesená",J416,0)</f>
        <v>0</v>
      </c>
      <c r="BH416" s="145">
        <f>IF(N416="sníž. přenesená",J416,0)</f>
        <v>0</v>
      </c>
      <c r="BI416" s="145">
        <f>IF(N416="nulová",J416,0)</f>
        <v>0</v>
      </c>
      <c r="BJ416" s="17" t="s">
        <v>129</v>
      </c>
      <c r="BK416" s="145">
        <f>ROUND(I416*H416,2)</f>
        <v>0</v>
      </c>
      <c r="BL416" s="17" t="s">
        <v>142</v>
      </c>
      <c r="BM416" s="144" t="s">
        <v>632</v>
      </c>
    </row>
    <row r="417" spans="2:65" s="1" customFormat="1" ht="19.5">
      <c r="B417" s="32"/>
      <c r="D417" s="146" t="s">
        <v>131</v>
      </c>
      <c r="F417" s="147" t="s">
        <v>497</v>
      </c>
      <c r="I417" s="148"/>
      <c r="L417" s="32"/>
      <c r="M417" s="149"/>
      <c r="T417" s="56"/>
      <c r="AT417" s="17" t="s">
        <v>131</v>
      </c>
      <c r="AU417" s="17" t="s">
        <v>129</v>
      </c>
    </row>
    <row r="418" spans="2:65" s="12" customFormat="1">
      <c r="B418" s="153"/>
      <c r="D418" s="146" t="s">
        <v>230</v>
      </c>
      <c r="E418" s="154" t="s">
        <v>1</v>
      </c>
      <c r="F418" s="155" t="s">
        <v>633</v>
      </c>
      <c r="H418" s="156">
        <v>3.96</v>
      </c>
      <c r="I418" s="157"/>
      <c r="L418" s="153"/>
      <c r="M418" s="158"/>
      <c r="T418" s="159"/>
      <c r="AT418" s="154" t="s">
        <v>230</v>
      </c>
      <c r="AU418" s="154" t="s">
        <v>129</v>
      </c>
      <c r="AV418" s="12" t="s">
        <v>129</v>
      </c>
      <c r="AW418" s="12" t="s">
        <v>32</v>
      </c>
      <c r="AX418" s="12" t="s">
        <v>77</v>
      </c>
      <c r="AY418" s="154" t="s">
        <v>120</v>
      </c>
    </row>
    <row r="419" spans="2:65" s="12" customFormat="1">
      <c r="B419" s="153"/>
      <c r="D419" s="146" t="s">
        <v>230</v>
      </c>
      <c r="E419" s="154" t="s">
        <v>1</v>
      </c>
      <c r="F419" s="155" t="s">
        <v>634</v>
      </c>
      <c r="H419" s="156">
        <v>0.88</v>
      </c>
      <c r="I419" s="157"/>
      <c r="L419" s="153"/>
      <c r="M419" s="158"/>
      <c r="T419" s="159"/>
      <c r="AT419" s="154" t="s">
        <v>230</v>
      </c>
      <c r="AU419" s="154" t="s">
        <v>129</v>
      </c>
      <c r="AV419" s="12" t="s">
        <v>129</v>
      </c>
      <c r="AW419" s="12" t="s">
        <v>32</v>
      </c>
      <c r="AX419" s="12" t="s">
        <v>77</v>
      </c>
      <c r="AY419" s="154" t="s">
        <v>120</v>
      </c>
    </row>
    <row r="420" spans="2:65" s="13" customFormat="1">
      <c r="B420" s="170"/>
      <c r="D420" s="146" t="s">
        <v>230</v>
      </c>
      <c r="E420" s="171" t="s">
        <v>1</v>
      </c>
      <c r="F420" s="172" t="s">
        <v>303</v>
      </c>
      <c r="H420" s="173">
        <v>4.84</v>
      </c>
      <c r="I420" s="174"/>
      <c r="L420" s="170"/>
      <c r="M420" s="175"/>
      <c r="T420" s="176"/>
      <c r="AT420" s="171" t="s">
        <v>230</v>
      </c>
      <c r="AU420" s="171" t="s">
        <v>129</v>
      </c>
      <c r="AV420" s="13" t="s">
        <v>138</v>
      </c>
      <c r="AW420" s="13" t="s">
        <v>32</v>
      </c>
      <c r="AX420" s="13" t="s">
        <v>77</v>
      </c>
      <c r="AY420" s="171" t="s">
        <v>120</v>
      </c>
    </row>
    <row r="421" spans="2:65" s="12" customFormat="1">
      <c r="B421" s="153"/>
      <c r="D421" s="146" t="s">
        <v>230</v>
      </c>
      <c r="E421" s="154" t="s">
        <v>1</v>
      </c>
      <c r="F421" s="155" t="s">
        <v>635</v>
      </c>
      <c r="H421" s="156">
        <v>15</v>
      </c>
      <c r="I421" s="157"/>
      <c r="L421" s="153"/>
      <c r="M421" s="158"/>
      <c r="T421" s="159"/>
      <c r="AT421" s="154" t="s">
        <v>230</v>
      </c>
      <c r="AU421" s="154" t="s">
        <v>129</v>
      </c>
      <c r="AV421" s="12" t="s">
        <v>129</v>
      </c>
      <c r="AW421" s="12" t="s">
        <v>32</v>
      </c>
      <c r="AX421" s="12" t="s">
        <v>77</v>
      </c>
      <c r="AY421" s="154" t="s">
        <v>120</v>
      </c>
    </row>
    <row r="422" spans="2:65" s="14" customFormat="1">
      <c r="B422" s="177"/>
      <c r="D422" s="146" t="s">
        <v>230</v>
      </c>
      <c r="E422" s="178" t="s">
        <v>1</v>
      </c>
      <c r="F422" s="179" t="s">
        <v>304</v>
      </c>
      <c r="H422" s="180">
        <v>19.84</v>
      </c>
      <c r="I422" s="181"/>
      <c r="L422" s="177"/>
      <c r="M422" s="182"/>
      <c r="T422" s="183"/>
      <c r="AT422" s="178" t="s">
        <v>230</v>
      </c>
      <c r="AU422" s="178" t="s">
        <v>129</v>
      </c>
      <c r="AV422" s="14" t="s">
        <v>142</v>
      </c>
      <c r="AW422" s="14" t="s">
        <v>32</v>
      </c>
      <c r="AX422" s="14" t="s">
        <v>85</v>
      </c>
      <c r="AY422" s="178" t="s">
        <v>120</v>
      </c>
    </row>
    <row r="423" spans="2:65" s="1" customFormat="1" ht="24.2" customHeight="1">
      <c r="B423" s="132"/>
      <c r="C423" s="133" t="s">
        <v>636</v>
      </c>
      <c r="D423" s="133" t="s">
        <v>123</v>
      </c>
      <c r="E423" s="134" t="s">
        <v>637</v>
      </c>
      <c r="F423" s="135" t="s">
        <v>638</v>
      </c>
      <c r="G423" s="136" t="s">
        <v>228</v>
      </c>
      <c r="H423" s="137">
        <v>3.96</v>
      </c>
      <c r="I423" s="138"/>
      <c r="J423" s="139">
        <f>ROUND(I423*H423,2)</f>
        <v>0</v>
      </c>
      <c r="K423" s="135" t="s">
        <v>127</v>
      </c>
      <c r="L423" s="32"/>
      <c r="M423" s="140" t="s">
        <v>1</v>
      </c>
      <c r="N423" s="141" t="s">
        <v>43</v>
      </c>
      <c r="P423" s="142">
        <f>O423*H423</f>
        <v>0</v>
      </c>
      <c r="Q423" s="142">
        <v>4.3830000000000001E-2</v>
      </c>
      <c r="R423" s="142">
        <f>Q423*H423</f>
        <v>0.17356679999999999</v>
      </c>
      <c r="S423" s="142">
        <v>0</v>
      </c>
      <c r="T423" s="143">
        <f>S423*H423</f>
        <v>0</v>
      </c>
      <c r="AR423" s="144" t="s">
        <v>142</v>
      </c>
      <c r="AT423" s="144" t="s">
        <v>123</v>
      </c>
      <c r="AU423" s="144" t="s">
        <v>129</v>
      </c>
      <c r="AY423" s="17" t="s">
        <v>120</v>
      </c>
      <c r="BE423" s="145">
        <f>IF(N423="základní",J423,0)</f>
        <v>0</v>
      </c>
      <c r="BF423" s="145">
        <f>IF(N423="snížená",J423,0)</f>
        <v>0</v>
      </c>
      <c r="BG423" s="145">
        <f>IF(N423="zákl. přenesená",J423,0)</f>
        <v>0</v>
      </c>
      <c r="BH423" s="145">
        <f>IF(N423="sníž. přenesená",J423,0)</f>
        <v>0</v>
      </c>
      <c r="BI423" s="145">
        <f>IF(N423="nulová",J423,0)</f>
        <v>0</v>
      </c>
      <c r="BJ423" s="17" t="s">
        <v>129</v>
      </c>
      <c r="BK423" s="145">
        <f>ROUND(I423*H423,2)</f>
        <v>0</v>
      </c>
      <c r="BL423" s="17" t="s">
        <v>142</v>
      </c>
      <c r="BM423" s="144" t="s">
        <v>639</v>
      </c>
    </row>
    <row r="424" spans="2:65" s="1" customFormat="1" ht="19.5">
      <c r="B424" s="32"/>
      <c r="D424" s="146" t="s">
        <v>131</v>
      </c>
      <c r="F424" s="147" t="s">
        <v>497</v>
      </c>
      <c r="I424" s="148"/>
      <c r="L424" s="32"/>
      <c r="M424" s="149"/>
      <c r="T424" s="56"/>
      <c r="AT424" s="17" t="s">
        <v>131</v>
      </c>
      <c r="AU424" s="17" t="s">
        <v>129</v>
      </c>
    </row>
    <row r="425" spans="2:65" s="12" customFormat="1">
      <c r="B425" s="153"/>
      <c r="D425" s="146" t="s">
        <v>230</v>
      </c>
      <c r="E425" s="154" t="s">
        <v>1</v>
      </c>
      <c r="F425" s="155" t="s">
        <v>633</v>
      </c>
      <c r="H425" s="156">
        <v>3.96</v>
      </c>
      <c r="I425" s="157"/>
      <c r="L425" s="153"/>
      <c r="M425" s="158"/>
      <c r="T425" s="159"/>
      <c r="AT425" s="154" t="s">
        <v>230</v>
      </c>
      <c r="AU425" s="154" t="s">
        <v>129</v>
      </c>
      <c r="AV425" s="12" t="s">
        <v>129</v>
      </c>
      <c r="AW425" s="12" t="s">
        <v>32</v>
      </c>
      <c r="AX425" s="12" t="s">
        <v>77</v>
      </c>
      <c r="AY425" s="154" t="s">
        <v>120</v>
      </c>
    </row>
    <row r="426" spans="2:65" s="13" customFormat="1">
      <c r="B426" s="170"/>
      <c r="D426" s="146" t="s">
        <v>230</v>
      </c>
      <c r="E426" s="171" t="s">
        <v>1</v>
      </c>
      <c r="F426" s="172" t="s">
        <v>303</v>
      </c>
      <c r="H426" s="173">
        <v>3.96</v>
      </c>
      <c r="I426" s="174"/>
      <c r="L426" s="170"/>
      <c r="M426" s="175"/>
      <c r="T426" s="176"/>
      <c r="AT426" s="171" t="s">
        <v>230</v>
      </c>
      <c r="AU426" s="171" t="s">
        <v>129</v>
      </c>
      <c r="AV426" s="13" t="s">
        <v>138</v>
      </c>
      <c r="AW426" s="13" t="s">
        <v>32</v>
      </c>
      <c r="AX426" s="13" t="s">
        <v>77</v>
      </c>
      <c r="AY426" s="171" t="s">
        <v>120</v>
      </c>
    </row>
    <row r="427" spans="2:65" s="14" customFormat="1">
      <c r="B427" s="177"/>
      <c r="D427" s="146" t="s">
        <v>230</v>
      </c>
      <c r="E427" s="178" t="s">
        <v>1</v>
      </c>
      <c r="F427" s="179" t="s">
        <v>304</v>
      </c>
      <c r="H427" s="180">
        <v>3.96</v>
      </c>
      <c r="I427" s="181"/>
      <c r="L427" s="177"/>
      <c r="M427" s="182"/>
      <c r="T427" s="183"/>
      <c r="AT427" s="178" t="s">
        <v>230</v>
      </c>
      <c r="AU427" s="178" t="s">
        <v>129</v>
      </c>
      <c r="AV427" s="14" t="s">
        <v>142</v>
      </c>
      <c r="AW427" s="14" t="s">
        <v>32</v>
      </c>
      <c r="AX427" s="14" t="s">
        <v>85</v>
      </c>
      <c r="AY427" s="178" t="s">
        <v>120</v>
      </c>
    </row>
    <row r="428" spans="2:65" s="1" customFormat="1" ht="24.2" customHeight="1">
      <c r="B428" s="132"/>
      <c r="C428" s="133" t="s">
        <v>640</v>
      </c>
      <c r="D428" s="133" t="s">
        <v>123</v>
      </c>
      <c r="E428" s="134" t="s">
        <v>641</v>
      </c>
      <c r="F428" s="135" t="s">
        <v>642</v>
      </c>
      <c r="G428" s="136" t="s">
        <v>228</v>
      </c>
      <c r="H428" s="137">
        <v>0.88</v>
      </c>
      <c r="I428" s="138"/>
      <c r="J428" s="139">
        <f>ROUND(I428*H428,2)</f>
        <v>0</v>
      </c>
      <c r="K428" s="135" t="s">
        <v>127</v>
      </c>
      <c r="L428" s="32"/>
      <c r="M428" s="140" t="s">
        <v>1</v>
      </c>
      <c r="N428" s="141" t="s">
        <v>43</v>
      </c>
      <c r="P428" s="142">
        <f>O428*H428</f>
        <v>0</v>
      </c>
      <c r="Q428" s="142">
        <v>4.3830000000000001E-2</v>
      </c>
      <c r="R428" s="142">
        <f>Q428*H428</f>
        <v>3.8570399999999998E-2</v>
      </c>
      <c r="S428" s="142">
        <v>0</v>
      </c>
      <c r="T428" s="143">
        <f>S428*H428</f>
        <v>0</v>
      </c>
      <c r="AR428" s="144" t="s">
        <v>142</v>
      </c>
      <c r="AT428" s="144" t="s">
        <v>123</v>
      </c>
      <c r="AU428" s="144" t="s">
        <v>129</v>
      </c>
      <c r="AY428" s="17" t="s">
        <v>120</v>
      </c>
      <c r="BE428" s="145">
        <f>IF(N428="základní",J428,0)</f>
        <v>0</v>
      </c>
      <c r="BF428" s="145">
        <f>IF(N428="snížená",J428,0)</f>
        <v>0</v>
      </c>
      <c r="BG428" s="145">
        <f>IF(N428="zákl. přenesená",J428,0)</f>
        <v>0</v>
      </c>
      <c r="BH428" s="145">
        <f>IF(N428="sníž. přenesená",J428,0)</f>
        <v>0</v>
      </c>
      <c r="BI428" s="145">
        <f>IF(N428="nulová",J428,0)</f>
        <v>0</v>
      </c>
      <c r="BJ428" s="17" t="s">
        <v>129</v>
      </c>
      <c r="BK428" s="145">
        <f>ROUND(I428*H428,2)</f>
        <v>0</v>
      </c>
      <c r="BL428" s="17" t="s">
        <v>142</v>
      </c>
      <c r="BM428" s="144" t="s">
        <v>643</v>
      </c>
    </row>
    <row r="429" spans="2:65" s="1" customFormat="1" ht="19.5">
      <c r="B429" s="32"/>
      <c r="D429" s="146" t="s">
        <v>131</v>
      </c>
      <c r="F429" s="147" t="s">
        <v>497</v>
      </c>
      <c r="I429" s="148"/>
      <c r="L429" s="32"/>
      <c r="M429" s="149"/>
      <c r="T429" s="56"/>
      <c r="AT429" s="17" t="s">
        <v>131</v>
      </c>
      <c r="AU429" s="17" t="s">
        <v>129</v>
      </c>
    </row>
    <row r="430" spans="2:65" s="12" customFormat="1">
      <c r="B430" s="153"/>
      <c r="D430" s="146" t="s">
        <v>230</v>
      </c>
      <c r="E430" s="154" t="s">
        <v>1</v>
      </c>
      <c r="F430" s="155" t="s">
        <v>634</v>
      </c>
      <c r="H430" s="156">
        <v>0.88</v>
      </c>
      <c r="I430" s="157"/>
      <c r="L430" s="153"/>
      <c r="M430" s="158"/>
      <c r="T430" s="159"/>
      <c r="AT430" s="154" t="s">
        <v>230</v>
      </c>
      <c r="AU430" s="154" t="s">
        <v>129</v>
      </c>
      <c r="AV430" s="12" t="s">
        <v>129</v>
      </c>
      <c r="AW430" s="12" t="s">
        <v>32</v>
      </c>
      <c r="AX430" s="12" t="s">
        <v>77</v>
      </c>
      <c r="AY430" s="154" t="s">
        <v>120</v>
      </c>
    </row>
    <row r="431" spans="2:65" s="13" customFormat="1">
      <c r="B431" s="170"/>
      <c r="D431" s="146" t="s">
        <v>230</v>
      </c>
      <c r="E431" s="171" t="s">
        <v>1</v>
      </c>
      <c r="F431" s="172" t="s">
        <v>303</v>
      </c>
      <c r="H431" s="173">
        <v>0.88</v>
      </c>
      <c r="I431" s="174"/>
      <c r="L431" s="170"/>
      <c r="M431" s="175"/>
      <c r="T431" s="176"/>
      <c r="AT431" s="171" t="s">
        <v>230</v>
      </c>
      <c r="AU431" s="171" t="s">
        <v>129</v>
      </c>
      <c r="AV431" s="13" t="s">
        <v>138</v>
      </c>
      <c r="AW431" s="13" t="s">
        <v>32</v>
      </c>
      <c r="AX431" s="13" t="s">
        <v>77</v>
      </c>
      <c r="AY431" s="171" t="s">
        <v>120</v>
      </c>
    </row>
    <row r="432" spans="2:65" s="14" customFormat="1">
      <c r="B432" s="177"/>
      <c r="D432" s="146" t="s">
        <v>230</v>
      </c>
      <c r="E432" s="178" t="s">
        <v>1</v>
      </c>
      <c r="F432" s="179" t="s">
        <v>304</v>
      </c>
      <c r="H432" s="180">
        <v>0.88</v>
      </c>
      <c r="I432" s="181"/>
      <c r="L432" s="177"/>
      <c r="M432" s="182"/>
      <c r="T432" s="183"/>
      <c r="AT432" s="178" t="s">
        <v>230</v>
      </c>
      <c r="AU432" s="178" t="s">
        <v>129</v>
      </c>
      <c r="AV432" s="14" t="s">
        <v>142</v>
      </c>
      <c r="AW432" s="14" t="s">
        <v>32</v>
      </c>
      <c r="AX432" s="14" t="s">
        <v>85</v>
      </c>
      <c r="AY432" s="178" t="s">
        <v>120</v>
      </c>
    </row>
    <row r="433" spans="2:65" s="1" customFormat="1" ht="33" customHeight="1">
      <c r="B433" s="132"/>
      <c r="C433" s="133" t="s">
        <v>644</v>
      </c>
      <c r="D433" s="133" t="s">
        <v>123</v>
      </c>
      <c r="E433" s="134" t="s">
        <v>645</v>
      </c>
      <c r="F433" s="135" t="s">
        <v>646</v>
      </c>
      <c r="G433" s="136" t="s">
        <v>339</v>
      </c>
      <c r="H433" s="137">
        <v>99.2</v>
      </c>
      <c r="I433" s="138"/>
      <c r="J433" s="139">
        <f>ROUND(I433*H433,2)</f>
        <v>0</v>
      </c>
      <c r="K433" s="135" t="s">
        <v>127</v>
      </c>
      <c r="L433" s="32"/>
      <c r="M433" s="140" t="s">
        <v>1</v>
      </c>
      <c r="N433" s="141" t="s">
        <v>43</v>
      </c>
      <c r="P433" s="142">
        <f>O433*H433</f>
        <v>0</v>
      </c>
      <c r="Q433" s="142">
        <v>2.3000000000000001E-4</v>
      </c>
      <c r="R433" s="142">
        <f>Q433*H433</f>
        <v>2.2816000000000003E-2</v>
      </c>
      <c r="S433" s="142">
        <v>0</v>
      </c>
      <c r="T433" s="143">
        <f>S433*H433</f>
        <v>0</v>
      </c>
      <c r="AR433" s="144" t="s">
        <v>142</v>
      </c>
      <c r="AT433" s="144" t="s">
        <v>123</v>
      </c>
      <c r="AU433" s="144" t="s">
        <v>129</v>
      </c>
      <c r="AY433" s="17" t="s">
        <v>120</v>
      </c>
      <c r="BE433" s="145">
        <f>IF(N433="základní",J433,0)</f>
        <v>0</v>
      </c>
      <c r="BF433" s="145">
        <f>IF(N433="snížená",J433,0)</f>
        <v>0</v>
      </c>
      <c r="BG433" s="145">
        <f>IF(N433="zákl. přenesená",J433,0)</f>
        <v>0</v>
      </c>
      <c r="BH433" s="145">
        <f>IF(N433="sníž. přenesená",J433,0)</f>
        <v>0</v>
      </c>
      <c r="BI433" s="145">
        <f>IF(N433="nulová",J433,0)</f>
        <v>0</v>
      </c>
      <c r="BJ433" s="17" t="s">
        <v>129</v>
      </c>
      <c r="BK433" s="145">
        <f>ROUND(I433*H433,2)</f>
        <v>0</v>
      </c>
      <c r="BL433" s="17" t="s">
        <v>142</v>
      </c>
      <c r="BM433" s="144" t="s">
        <v>647</v>
      </c>
    </row>
    <row r="434" spans="2:65" s="1" customFormat="1" ht="19.5">
      <c r="B434" s="32"/>
      <c r="D434" s="146" t="s">
        <v>131</v>
      </c>
      <c r="F434" s="147" t="s">
        <v>648</v>
      </c>
      <c r="I434" s="148"/>
      <c r="L434" s="32"/>
      <c r="M434" s="149"/>
      <c r="T434" s="56"/>
      <c r="AT434" s="17" t="s">
        <v>131</v>
      </c>
      <c r="AU434" s="17" t="s">
        <v>129</v>
      </c>
    </row>
    <row r="435" spans="2:65" s="12" customFormat="1">
      <c r="B435" s="153"/>
      <c r="D435" s="146" t="s">
        <v>230</v>
      </c>
      <c r="E435" s="154" t="s">
        <v>1</v>
      </c>
      <c r="F435" s="155" t="s">
        <v>649</v>
      </c>
      <c r="H435" s="156">
        <v>26</v>
      </c>
      <c r="I435" s="157"/>
      <c r="L435" s="153"/>
      <c r="M435" s="158"/>
      <c r="T435" s="159"/>
      <c r="AT435" s="154" t="s">
        <v>230</v>
      </c>
      <c r="AU435" s="154" t="s">
        <v>129</v>
      </c>
      <c r="AV435" s="12" t="s">
        <v>129</v>
      </c>
      <c r="AW435" s="12" t="s">
        <v>32</v>
      </c>
      <c r="AX435" s="12" t="s">
        <v>77</v>
      </c>
      <c r="AY435" s="154" t="s">
        <v>120</v>
      </c>
    </row>
    <row r="436" spans="2:65" s="12" customFormat="1">
      <c r="B436" s="153"/>
      <c r="D436" s="146" t="s">
        <v>230</v>
      </c>
      <c r="E436" s="154" t="s">
        <v>1</v>
      </c>
      <c r="F436" s="155" t="s">
        <v>650</v>
      </c>
      <c r="H436" s="156">
        <v>16.7</v>
      </c>
      <c r="I436" s="157"/>
      <c r="L436" s="153"/>
      <c r="M436" s="158"/>
      <c r="T436" s="159"/>
      <c r="AT436" s="154" t="s">
        <v>230</v>
      </c>
      <c r="AU436" s="154" t="s">
        <v>129</v>
      </c>
      <c r="AV436" s="12" t="s">
        <v>129</v>
      </c>
      <c r="AW436" s="12" t="s">
        <v>32</v>
      </c>
      <c r="AX436" s="12" t="s">
        <v>77</v>
      </c>
      <c r="AY436" s="154" t="s">
        <v>120</v>
      </c>
    </row>
    <row r="437" spans="2:65" s="12" customFormat="1">
      <c r="B437" s="153"/>
      <c r="D437" s="146" t="s">
        <v>230</v>
      </c>
      <c r="E437" s="154" t="s">
        <v>1</v>
      </c>
      <c r="F437" s="155" t="s">
        <v>650</v>
      </c>
      <c r="H437" s="156">
        <v>16.7</v>
      </c>
      <c r="I437" s="157"/>
      <c r="L437" s="153"/>
      <c r="M437" s="158"/>
      <c r="T437" s="159"/>
      <c r="AT437" s="154" t="s">
        <v>230</v>
      </c>
      <c r="AU437" s="154" t="s">
        <v>129</v>
      </c>
      <c r="AV437" s="12" t="s">
        <v>129</v>
      </c>
      <c r="AW437" s="12" t="s">
        <v>32</v>
      </c>
      <c r="AX437" s="12" t="s">
        <v>77</v>
      </c>
      <c r="AY437" s="154" t="s">
        <v>120</v>
      </c>
    </row>
    <row r="438" spans="2:65" s="12" customFormat="1">
      <c r="B438" s="153"/>
      <c r="D438" s="146" t="s">
        <v>230</v>
      </c>
      <c r="E438" s="154" t="s">
        <v>1</v>
      </c>
      <c r="F438" s="155" t="s">
        <v>651</v>
      </c>
      <c r="H438" s="156">
        <v>6.8</v>
      </c>
      <c r="I438" s="157"/>
      <c r="L438" s="153"/>
      <c r="M438" s="158"/>
      <c r="T438" s="159"/>
      <c r="AT438" s="154" t="s">
        <v>230</v>
      </c>
      <c r="AU438" s="154" t="s">
        <v>129</v>
      </c>
      <c r="AV438" s="12" t="s">
        <v>129</v>
      </c>
      <c r="AW438" s="12" t="s">
        <v>32</v>
      </c>
      <c r="AX438" s="12" t="s">
        <v>77</v>
      </c>
      <c r="AY438" s="154" t="s">
        <v>120</v>
      </c>
    </row>
    <row r="439" spans="2:65" s="12" customFormat="1">
      <c r="B439" s="153"/>
      <c r="D439" s="146" t="s">
        <v>230</v>
      </c>
      <c r="E439" s="154" t="s">
        <v>1</v>
      </c>
      <c r="F439" s="155" t="s">
        <v>652</v>
      </c>
      <c r="H439" s="156">
        <v>16.5</v>
      </c>
      <c r="I439" s="157"/>
      <c r="L439" s="153"/>
      <c r="M439" s="158"/>
      <c r="T439" s="159"/>
      <c r="AT439" s="154" t="s">
        <v>230</v>
      </c>
      <c r="AU439" s="154" t="s">
        <v>129</v>
      </c>
      <c r="AV439" s="12" t="s">
        <v>129</v>
      </c>
      <c r="AW439" s="12" t="s">
        <v>32</v>
      </c>
      <c r="AX439" s="12" t="s">
        <v>77</v>
      </c>
      <c r="AY439" s="154" t="s">
        <v>120</v>
      </c>
    </row>
    <row r="440" spans="2:65" s="12" customFormat="1">
      <c r="B440" s="153"/>
      <c r="D440" s="146" t="s">
        <v>230</v>
      </c>
      <c r="E440" s="154" t="s">
        <v>1</v>
      </c>
      <c r="F440" s="155" t="s">
        <v>652</v>
      </c>
      <c r="H440" s="156">
        <v>16.5</v>
      </c>
      <c r="I440" s="157"/>
      <c r="L440" s="153"/>
      <c r="M440" s="158"/>
      <c r="T440" s="159"/>
      <c r="AT440" s="154" t="s">
        <v>230</v>
      </c>
      <c r="AU440" s="154" t="s">
        <v>129</v>
      </c>
      <c r="AV440" s="12" t="s">
        <v>129</v>
      </c>
      <c r="AW440" s="12" t="s">
        <v>32</v>
      </c>
      <c r="AX440" s="12" t="s">
        <v>77</v>
      </c>
      <c r="AY440" s="154" t="s">
        <v>120</v>
      </c>
    </row>
    <row r="441" spans="2:65" s="13" customFormat="1">
      <c r="B441" s="170"/>
      <c r="D441" s="146" t="s">
        <v>230</v>
      </c>
      <c r="E441" s="171" t="s">
        <v>1</v>
      </c>
      <c r="F441" s="172" t="s">
        <v>335</v>
      </c>
      <c r="H441" s="173">
        <v>99.2</v>
      </c>
      <c r="I441" s="174"/>
      <c r="L441" s="170"/>
      <c r="M441" s="175"/>
      <c r="T441" s="176"/>
      <c r="AT441" s="171" t="s">
        <v>230</v>
      </c>
      <c r="AU441" s="171" t="s">
        <v>129</v>
      </c>
      <c r="AV441" s="13" t="s">
        <v>138</v>
      </c>
      <c r="AW441" s="13" t="s">
        <v>32</v>
      </c>
      <c r="AX441" s="13" t="s">
        <v>77</v>
      </c>
      <c r="AY441" s="171" t="s">
        <v>120</v>
      </c>
    </row>
    <row r="442" spans="2:65" s="14" customFormat="1">
      <c r="B442" s="177"/>
      <c r="D442" s="146" t="s">
        <v>230</v>
      </c>
      <c r="E442" s="178" t="s">
        <v>1</v>
      </c>
      <c r="F442" s="179" t="s">
        <v>304</v>
      </c>
      <c r="H442" s="180">
        <v>99.2</v>
      </c>
      <c r="I442" s="181"/>
      <c r="L442" s="177"/>
      <c r="M442" s="182"/>
      <c r="T442" s="183"/>
      <c r="AT442" s="178" t="s">
        <v>230</v>
      </c>
      <c r="AU442" s="178" t="s">
        <v>129</v>
      </c>
      <c r="AV442" s="14" t="s">
        <v>142</v>
      </c>
      <c r="AW442" s="14" t="s">
        <v>32</v>
      </c>
      <c r="AX442" s="14" t="s">
        <v>85</v>
      </c>
      <c r="AY442" s="178" t="s">
        <v>120</v>
      </c>
    </row>
    <row r="443" spans="2:65" s="1" customFormat="1" ht="24.2" customHeight="1">
      <c r="B443" s="132"/>
      <c r="C443" s="133" t="s">
        <v>653</v>
      </c>
      <c r="D443" s="133" t="s">
        <v>123</v>
      </c>
      <c r="E443" s="134" t="s">
        <v>654</v>
      </c>
      <c r="F443" s="135" t="s">
        <v>655</v>
      </c>
      <c r="G443" s="136" t="s">
        <v>228</v>
      </c>
      <c r="H443" s="137">
        <v>116.4</v>
      </c>
      <c r="I443" s="138"/>
      <c r="J443" s="139">
        <f>ROUND(I443*H443,2)</f>
        <v>0</v>
      </c>
      <c r="K443" s="135" t="s">
        <v>127</v>
      </c>
      <c r="L443" s="32"/>
      <c r="M443" s="140" t="s">
        <v>1</v>
      </c>
      <c r="N443" s="141" t="s">
        <v>43</v>
      </c>
      <c r="P443" s="142">
        <f>O443*H443</f>
        <v>0</v>
      </c>
      <c r="Q443" s="142">
        <v>7.3499999999999998E-3</v>
      </c>
      <c r="R443" s="142">
        <f>Q443*H443</f>
        <v>0.85553999999999997</v>
      </c>
      <c r="S443" s="142">
        <v>0</v>
      </c>
      <c r="T443" s="143">
        <f>S443*H443</f>
        <v>0</v>
      </c>
      <c r="AR443" s="144" t="s">
        <v>142</v>
      </c>
      <c r="AT443" s="144" t="s">
        <v>123</v>
      </c>
      <c r="AU443" s="144" t="s">
        <v>129</v>
      </c>
      <c r="AY443" s="17" t="s">
        <v>120</v>
      </c>
      <c r="BE443" s="145">
        <f>IF(N443="základní",J443,0)</f>
        <v>0</v>
      </c>
      <c r="BF443" s="145">
        <f>IF(N443="snížená",J443,0)</f>
        <v>0</v>
      </c>
      <c r="BG443" s="145">
        <f>IF(N443="zákl. přenesená",J443,0)</f>
        <v>0</v>
      </c>
      <c r="BH443" s="145">
        <f>IF(N443="sníž. přenesená",J443,0)</f>
        <v>0</v>
      </c>
      <c r="BI443" s="145">
        <f>IF(N443="nulová",J443,0)</f>
        <v>0</v>
      </c>
      <c r="BJ443" s="17" t="s">
        <v>129</v>
      </c>
      <c r="BK443" s="145">
        <f>ROUND(I443*H443,2)</f>
        <v>0</v>
      </c>
      <c r="BL443" s="17" t="s">
        <v>142</v>
      </c>
      <c r="BM443" s="144" t="s">
        <v>656</v>
      </c>
    </row>
    <row r="444" spans="2:65" s="12" customFormat="1">
      <c r="B444" s="153"/>
      <c r="D444" s="146" t="s">
        <v>230</v>
      </c>
      <c r="E444" s="154" t="s">
        <v>1</v>
      </c>
      <c r="F444" s="155" t="s">
        <v>657</v>
      </c>
      <c r="H444" s="156">
        <v>58.2</v>
      </c>
      <c r="I444" s="157"/>
      <c r="L444" s="153"/>
      <c r="M444" s="158"/>
      <c r="T444" s="159"/>
      <c r="AT444" s="154" t="s">
        <v>230</v>
      </c>
      <c r="AU444" s="154" t="s">
        <v>129</v>
      </c>
      <c r="AV444" s="12" t="s">
        <v>129</v>
      </c>
      <c r="AW444" s="12" t="s">
        <v>32</v>
      </c>
      <c r="AX444" s="12" t="s">
        <v>77</v>
      </c>
      <c r="AY444" s="154" t="s">
        <v>120</v>
      </c>
    </row>
    <row r="445" spans="2:65" s="12" customFormat="1">
      <c r="B445" s="153"/>
      <c r="D445" s="146" t="s">
        <v>230</v>
      </c>
      <c r="E445" s="154" t="s">
        <v>1</v>
      </c>
      <c r="F445" s="155" t="s">
        <v>657</v>
      </c>
      <c r="H445" s="156">
        <v>58.2</v>
      </c>
      <c r="I445" s="157"/>
      <c r="L445" s="153"/>
      <c r="M445" s="158"/>
      <c r="T445" s="159"/>
      <c r="AT445" s="154" t="s">
        <v>230</v>
      </c>
      <c r="AU445" s="154" t="s">
        <v>129</v>
      </c>
      <c r="AV445" s="12" t="s">
        <v>129</v>
      </c>
      <c r="AW445" s="12" t="s">
        <v>32</v>
      </c>
      <c r="AX445" s="12" t="s">
        <v>77</v>
      </c>
      <c r="AY445" s="154" t="s">
        <v>120</v>
      </c>
    </row>
    <row r="446" spans="2:65" s="13" customFormat="1">
      <c r="B446" s="170"/>
      <c r="D446" s="146" t="s">
        <v>230</v>
      </c>
      <c r="E446" s="171" t="s">
        <v>1</v>
      </c>
      <c r="F446" s="172" t="s">
        <v>335</v>
      </c>
      <c r="H446" s="173">
        <v>116.4</v>
      </c>
      <c r="I446" s="174"/>
      <c r="L446" s="170"/>
      <c r="M446" s="175"/>
      <c r="T446" s="176"/>
      <c r="AT446" s="171" t="s">
        <v>230</v>
      </c>
      <c r="AU446" s="171" t="s">
        <v>129</v>
      </c>
      <c r="AV446" s="13" t="s">
        <v>138</v>
      </c>
      <c r="AW446" s="13" t="s">
        <v>32</v>
      </c>
      <c r="AX446" s="13" t="s">
        <v>77</v>
      </c>
      <c r="AY446" s="171" t="s">
        <v>120</v>
      </c>
    </row>
    <row r="447" spans="2:65" s="14" customFormat="1">
      <c r="B447" s="177"/>
      <c r="D447" s="146" t="s">
        <v>230</v>
      </c>
      <c r="E447" s="178" t="s">
        <v>1</v>
      </c>
      <c r="F447" s="179" t="s">
        <v>304</v>
      </c>
      <c r="H447" s="180">
        <v>116.4</v>
      </c>
      <c r="I447" s="181"/>
      <c r="L447" s="177"/>
      <c r="M447" s="182"/>
      <c r="T447" s="183"/>
      <c r="AT447" s="178" t="s">
        <v>230</v>
      </c>
      <c r="AU447" s="178" t="s">
        <v>129</v>
      </c>
      <c r="AV447" s="14" t="s">
        <v>142</v>
      </c>
      <c r="AW447" s="14" t="s">
        <v>32</v>
      </c>
      <c r="AX447" s="14" t="s">
        <v>85</v>
      </c>
      <c r="AY447" s="178" t="s">
        <v>120</v>
      </c>
    </row>
    <row r="448" spans="2:65" s="1" customFormat="1" ht="24.2" customHeight="1">
      <c r="B448" s="132"/>
      <c r="C448" s="133" t="s">
        <v>658</v>
      </c>
      <c r="D448" s="133" t="s">
        <v>123</v>
      </c>
      <c r="E448" s="134" t="s">
        <v>659</v>
      </c>
      <c r="F448" s="135" t="s">
        <v>660</v>
      </c>
      <c r="G448" s="136" t="s">
        <v>228</v>
      </c>
      <c r="H448" s="137">
        <v>116.4</v>
      </c>
      <c r="I448" s="138"/>
      <c r="J448" s="139">
        <f>ROUND(I448*H448,2)</f>
        <v>0</v>
      </c>
      <c r="K448" s="135" t="s">
        <v>127</v>
      </c>
      <c r="L448" s="32"/>
      <c r="M448" s="140" t="s">
        <v>1</v>
      </c>
      <c r="N448" s="141" t="s">
        <v>43</v>
      </c>
      <c r="P448" s="142">
        <f>O448*H448</f>
        <v>0</v>
      </c>
      <c r="Q448" s="142">
        <v>1.8380000000000001E-2</v>
      </c>
      <c r="R448" s="142">
        <f>Q448*H448</f>
        <v>2.1394320000000002</v>
      </c>
      <c r="S448" s="142">
        <v>0</v>
      </c>
      <c r="T448" s="143">
        <f>S448*H448</f>
        <v>0</v>
      </c>
      <c r="AR448" s="144" t="s">
        <v>142</v>
      </c>
      <c r="AT448" s="144" t="s">
        <v>123</v>
      </c>
      <c r="AU448" s="144" t="s">
        <v>129</v>
      </c>
      <c r="AY448" s="17" t="s">
        <v>120</v>
      </c>
      <c r="BE448" s="145">
        <f>IF(N448="základní",J448,0)</f>
        <v>0</v>
      </c>
      <c r="BF448" s="145">
        <f>IF(N448="snížená",J448,0)</f>
        <v>0</v>
      </c>
      <c r="BG448" s="145">
        <f>IF(N448="zákl. přenesená",J448,0)</f>
        <v>0</v>
      </c>
      <c r="BH448" s="145">
        <f>IF(N448="sníž. přenesená",J448,0)</f>
        <v>0</v>
      </c>
      <c r="BI448" s="145">
        <f>IF(N448="nulová",J448,0)</f>
        <v>0</v>
      </c>
      <c r="BJ448" s="17" t="s">
        <v>129</v>
      </c>
      <c r="BK448" s="145">
        <f>ROUND(I448*H448,2)</f>
        <v>0</v>
      </c>
      <c r="BL448" s="17" t="s">
        <v>142</v>
      </c>
      <c r="BM448" s="144" t="s">
        <v>661</v>
      </c>
    </row>
    <row r="449" spans="2:65" s="1" customFormat="1" ht="24.2" customHeight="1">
      <c r="B449" s="132"/>
      <c r="C449" s="133" t="s">
        <v>662</v>
      </c>
      <c r="D449" s="133" t="s">
        <v>123</v>
      </c>
      <c r="E449" s="134" t="s">
        <v>663</v>
      </c>
      <c r="F449" s="135" t="s">
        <v>664</v>
      </c>
      <c r="G449" s="136" t="s">
        <v>228</v>
      </c>
      <c r="H449" s="137">
        <v>704.47</v>
      </c>
      <c r="I449" s="138"/>
      <c r="J449" s="139">
        <f>ROUND(I449*H449,2)</f>
        <v>0</v>
      </c>
      <c r="K449" s="135" t="s">
        <v>127</v>
      </c>
      <c r="L449" s="32"/>
      <c r="M449" s="140" t="s">
        <v>1</v>
      </c>
      <c r="N449" s="141" t="s">
        <v>43</v>
      </c>
      <c r="P449" s="142">
        <f>O449*H449</f>
        <v>0</v>
      </c>
      <c r="Q449" s="142">
        <v>7.3499999999999998E-3</v>
      </c>
      <c r="R449" s="142">
        <f>Q449*H449</f>
        <v>5.1778545000000005</v>
      </c>
      <c r="S449" s="142">
        <v>0</v>
      </c>
      <c r="T449" s="143">
        <f>S449*H449</f>
        <v>0</v>
      </c>
      <c r="AR449" s="144" t="s">
        <v>142</v>
      </c>
      <c r="AT449" s="144" t="s">
        <v>123</v>
      </c>
      <c r="AU449" s="144" t="s">
        <v>129</v>
      </c>
      <c r="AY449" s="17" t="s">
        <v>120</v>
      </c>
      <c r="BE449" s="145">
        <f>IF(N449="základní",J449,0)</f>
        <v>0</v>
      </c>
      <c r="BF449" s="145">
        <f>IF(N449="snížená",J449,0)</f>
        <v>0</v>
      </c>
      <c r="BG449" s="145">
        <f>IF(N449="zákl. přenesená",J449,0)</f>
        <v>0</v>
      </c>
      <c r="BH449" s="145">
        <f>IF(N449="sníž. přenesená",J449,0)</f>
        <v>0</v>
      </c>
      <c r="BI449" s="145">
        <f>IF(N449="nulová",J449,0)</f>
        <v>0</v>
      </c>
      <c r="BJ449" s="17" t="s">
        <v>129</v>
      </c>
      <c r="BK449" s="145">
        <f>ROUND(I449*H449,2)</f>
        <v>0</v>
      </c>
      <c r="BL449" s="17" t="s">
        <v>142</v>
      </c>
      <c r="BM449" s="144" t="s">
        <v>665</v>
      </c>
    </row>
    <row r="450" spans="2:65" s="12" customFormat="1">
      <c r="B450" s="153"/>
      <c r="D450" s="146" t="s">
        <v>230</v>
      </c>
      <c r="E450" s="154" t="s">
        <v>1</v>
      </c>
      <c r="F450" s="155" t="s">
        <v>666</v>
      </c>
      <c r="H450" s="156">
        <v>30</v>
      </c>
      <c r="I450" s="157"/>
      <c r="L450" s="153"/>
      <c r="M450" s="158"/>
      <c r="T450" s="159"/>
      <c r="AT450" s="154" t="s">
        <v>230</v>
      </c>
      <c r="AU450" s="154" t="s">
        <v>129</v>
      </c>
      <c r="AV450" s="12" t="s">
        <v>129</v>
      </c>
      <c r="AW450" s="12" t="s">
        <v>32</v>
      </c>
      <c r="AX450" s="12" t="s">
        <v>77</v>
      </c>
      <c r="AY450" s="154" t="s">
        <v>120</v>
      </c>
    </row>
    <row r="451" spans="2:65" s="12" customFormat="1">
      <c r="B451" s="153"/>
      <c r="D451" s="146" t="s">
        <v>230</v>
      </c>
      <c r="E451" s="154" t="s">
        <v>1</v>
      </c>
      <c r="F451" s="155" t="s">
        <v>667</v>
      </c>
      <c r="H451" s="156">
        <v>38.72</v>
      </c>
      <c r="I451" s="157"/>
      <c r="L451" s="153"/>
      <c r="M451" s="158"/>
      <c r="T451" s="159"/>
      <c r="AT451" s="154" t="s">
        <v>230</v>
      </c>
      <c r="AU451" s="154" t="s">
        <v>129</v>
      </c>
      <c r="AV451" s="12" t="s">
        <v>129</v>
      </c>
      <c r="AW451" s="12" t="s">
        <v>32</v>
      </c>
      <c r="AX451" s="12" t="s">
        <v>77</v>
      </c>
      <c r="AY451" s="154" t="s">
        <v>120</v>
      </c>
    </row>
    <row r="452" spans="2:65" s="12" customFormat="1">
      <c r="B452" s="153"/>
      <c r="D452" s="146" t="s">
        <v>230</v>
      </c>
      <c r="E452" s="154" t="s">
        <v>1</v>
      </c>
      <c r="F452" s="155" t="s">
        <v>668</v>
      </c>
      <c r="H452" s="156">
        <v>16.489999999999998</v>
      </c>
      <c r="I452" s="157"/>
      <c r="L452" s="153"/>
      <c r="M452" s="158"/>
      <c r="T452" s="159"/>
      <c r="AT452" s="154" t="s">
        <v>230</v>
      </c>
      <c r="AU452" s="154" t="s">
        <v>129</v>
      </c>
      <c r="AV452" s="12" t="s">
        <v>129</v>
      </c>
      <c r="AW452" s="12" t="s">
        <v>32</v>
      </c>
      <c r="AX452" s="12" t="s">
        <v>77</v>
      </c>
      <c r="AY452" s="154" t="s">
        <v>120</v>
      </c>
    </row>
    <row r="453" spans="2:65" s="12" customFormat="1">
      <c r="B453" s="153"/>
      <c r="D453" s="146" t="s">
        <v>230</v>
      </c>
      <c r="E453" s="154" t="s">
        <v>1</v>
      </c>
      <c r="F453" s="155" t="s">
        <v>669</v>
      </c>
      <c r="H453" s="156">
        <v>7.26</v>
      </c>
      <c r="I453" s="157"/>
      <c r="L453" s="153"/>
      <c r="M453" s="158"/>
      <c r="T453" s="159"/>
      <c r="AT453" s="154" t="s">
        <v>230</v>
      </c>
      <c r="AU453" s="154" t="s">
        <v>129</v>
      </c>
      <c r="AV453" s="12" t="s">
        <v>129</v>
      </c>
      <c r="AW453" s="12" t="s">
        <v>32</v>
      </c>
      <c r="AX453" s="12" t="s">
        <v>77</v>
      </c>
      <c r="AY453" s="154" t="s">
        <v>120</v>
      </c>
    </row>
    <row r="454" spans="2:65" s="12" customFormat="1">
      <c r="B454" s="153"/>
      <c r="D454" s="146" t="s">
        <v>230</v>
      </c>
      <c r="E454" s="154" t="s">
        <v>1</v>
      </c>
      <c r="F454" s="155" t="s">
        <v>670</v>
      </c>
      <c r="H454" s="156">
        <v>4.58</v>
      </c>
      <c r="I454" s="157"/>
      <c r="L454" s="153"/>
      <c r="M454" s="158"/>
      <c r="T454" s="159"/>
      <c r="AT454" s="154" t="s">
        <v>230</v>
      </c>
      <c r="AU454" s="154" t="s">
        <v>129</v>
      </c>
      <c r="AV454" s="12" t="s">
        <v>129</v>
      </c>
      <c r="AW454" s="12" t="s">
        <v>32</v>
      </c>
      <c r="AX454" s="12" t="s">
        <v>77</v>
      </c>
      <c r="AY454" s="154" t="s">
        <v>120</v>
      </c>
    </row>
    <row r="455" spans="2:65" s="13" customFormat="1">
      <c r="B455" s="170"/>
      <c r="D455" s="146" t="s">
        <v>230</v>
      </c>
      <c r="E455" s="171" t="s">
        <v>1</v>
      </c>
      <c r="F455" s="172" t="s">
        <v>303</v>
      </c>
      <c r="H455" s="173">
        <v>97.05</v>
      </c>
      <c r="I455" s="174"/>
      <c r="L455" s="170"/>
      <c r="M455" s="175"/>
      <c r="T455" s="176"/>
      <c r="AT455" s="171" t="s">
        <v>230</v>
      </c>
      <c r="AU455" s="171" t="s">
        <v>129</v>
      </c>
      <c r="AV455" s="13" t="s">
        <v>138</v>
      </c>
      <c r="AW455" s="13" t="s">
        <v>32</v>
      </c>
      <c r="AX455" s="13" t="s">
        <v>77</v>
      </c>
      <c r="AY455" s="171" t="s">
        <v>120</v>
      </c>
    </row>
    <row r="456" spans="2:65" s="12" customFormat="1">
      <c r="B456" s="153"/>
      <c r="D456" s="146" t="s">
        <v>230</v>
      </c>
      <c r="E456" s="154" t="s">
        <v>1</v>
      </c>
      <c r="F456" s="155" t="s">
        <v>671</v>
      </c>
      <c r="H456" s="156">
        <v>20.04</v>
      </c>
      <c r="I456" s="157"/>
      <c r="L456" s="153"/>
      <c r="M456" s="158"/>
      <c r="T456" s="159"/>
      <c r="AT456" s="154" t="s">
        <v>230</v>
      </c>
      <c r="AU456" s="154" t="s">
        <v>129</v>
      </c>
      <c r="AV456" s="12" t="s">
        <v>129</v>
      </c>
      <c r="AW456" s="12" t="s">
        <v>32</v>
      </c>
      <c r="AX456" s="12" t="s">
        <v>77</v>
      </c>
      <c r="AY456" s="154" t="s">
        <v>120</v>
      </c>
    </row>
    <row r="457" spans="2:65" s="12" customFormat="1">
      <c r="B457" s="153"/>
      <c r="D457" s="146" t="s">
        <v>230</v>
      </c>
      <c r="E457" s="154" t="s">
        <v>1</v>
      </c>
      <c r="F457" s="155" t="s">
        <v>672</v>
      </c>
      <c r="H457" s="156">
        <v>28.39</v>
      </c>
      <c r="I457" s="157"/>
      <c r="L457" s="153"/>
      <c r="M457" s="158"/>
      <c r="T457" s="159"/>
      <c r="AT457" s="154" t="s">
        <v>230</v>
      </c>
      <c r="AU457" s="154" t="s">
        <v>129</v>
      </c>
      <c r="AV457" s="12" t="s">
        <v>129</v>
      </c>
      <c r="AW457" s="12" t="s">
        <v>32</v>
      </c>
      <c r="AX457" s="12" t="s">
        <v>77</v>
      </c>
      <c r="AY457" s="154" t="s">
        <v>120</v>
      </c>
    </row>
    <row r="458" spans="2:65" s="12" customFormat="1">
      <c r="B458" s="153"/>
      <c r="D458" s="146" t="s">
        <v>230</v>
      </c>
      <c r="E458" s="154" t="s">
        <v>1</v>
      </c>
      <c r="F458" s="155" t="s">
        <v>673</v>
      </c>
      <c r="H458" s="156">
        <v>16.78</v>
      </c>
      <c r="I458" s="157"/>
      <c r="L458" s="153"/>
      <c r="M458" s="158"/>
      <c r="T458" s="159"/>
      <c r="AT458" s="154" t="s">
        <v>230</v>
      </c>
      <c r="AU458" s="154" t="s">
        <v>129</v>
      </c>
      <c r="AV458" s="12" t="s">
        <v>129</v>
      </c>
      <c r="AW458" s="12" t="s">
        <v>32</v>
      </c>
      <c r="AX458" s="12" t="s">
        <v>77</v>
      </c>
      <c r="AY458" s="154" t="s">
        <v>120</v>
      </c>
    </row>
    <row r="459" spans="2:65" s="12" customFormat="1">
      <c r="B459" s="153"/>
      <c r="D459" s="146" t="s">
        <v>230</v>
      </c>
      <c r="E459" s="154" t="s">
        <v>1</v>
      </c>
      <c r="F459" s="155" t="s">
        <v>674</v>
      </c>
      <c r="H459" s="156">
        <v>42</v>
      </c>
      <c r="I459" s="157"/>
      <c r="L459" s="153"/>
      <c r="M459" s="158"/>
      <c r="T459" s="159"/>
      <c r="AT459" s="154" t="s">
        <v>230</v>
      </c>
      <c r="AU459" s="154" t="s">
        <v>129</v>
      </c>
      <c r="AV459" s="12" t="s">
        <v>129</v>
      </c>
      <c r="AW459" s="12" t="s">
        <v>32</v>
      </c>
      <c r="AX459" s="12" t="s">
        <v>77</v>
      </c>
      <c r="AY459" s="154" t="s">
        <v>120</v>
      </c>
    </row>
    <row r="460" spans="2:65" s="12" customFormat="1">
      <c r="B460" s="153"/>
      <c r="D460" s="146" t="s">
        <v>230</v>
      </c>
      <c r="E460" s="154" t="s">
        <v>1</v>
      </c>
      <c r="F460" s="155" t="s">
        <v>675</v>
      </c>
      <c r="H460" s="156">
        <v>47.45</v>
      </c>
      <c r="I460" s="157"/>
      <c r="L460" s="153"/>
      <c r="M460" s="158"/>
      <c r="T460" s="159"/>
      <c r="AT460" s="154" t="s">
        <v>230</v>
      </c>
      <c r="AU460" s="154" t="s">
        <v>129</v>
      </c>
      <c r="AV460" s="12" t="s">
        <v>129</v>
      </c>
      <c r="AW460" s="12" t="s">
        <v>32</v>
      </c>
      <c r="AX460" s="12" t="s">
        <v>77</v>
      </c>
      <c r="AY460" s="154" t="s">
        <v>120</v>
      </c>
    </row>
    <row r="461" spans="2:65" s="12" customFormat="1">
      <c r="B461" s="153"/>
      <c r="D461" s="146" t="s">
        <v>230</v>
      </c>
      <c r="E461" s="154" t="s">
        <v>1</v>
      </c>
      <c r="F461" s="155" t="s">
        <v>676</v>
      </c>
      <c r="H461" s="156">
        <v>28.2</v>
      </c>
      <c r="I461" s="157"/>
      <c r="L461" s="153"/>
      <c r="M461" s="158"/>
      <c r="T461" s="159"/>
      <c r="AT461" s="154" t="s">
        <v>230</v>
      </c>
      <c r="AU461" s="154" t="s">
        <v>129</v>
      </c>
      <c r="AV461" s="12" t="s">
        <v>129</v>
      </c>
      <c r="AW461" s="12" t="s">
        <v>32</v>
      </c>
      <c r="AX461" s="12" t="s">
        <v>77</v>
      </c>
      <c r="AY461" s="154" t="s">
        <v>120</v>
      </c>
    </row>
    <row r="462" spans="2:65" s="12" customFormat="1">
      <c r="B462" s="153"/>
      <c r="D462" s="146" t="s">
        <v>230</v>
      </c>
      <c r="E462" s="154" t="s">
        <v>1</v>
      </c>
      <c r="F462" s="155" t="s">
        <v>677</v>
      </c>
      <c r="H462" s="156">
        <v>23.63</v>
      </c>
      <c r="I462" s="157"/>
      <c r="L462" s="153"/>
      <c r="M462" s="158"/>
      <c r="T462" s="159"/>
      <c r="AT462" s="154" t="s">
        <v>230</v>
      </c>
      <c r="AU462" s="154" t="s">
        <v>129</v>
      </c>
      <c r="AV462" s="12" t="s">
        <v>129</v>
      </c>
      <c r="AW462" s="12" t="s">
        <v>32</v>
      </c>
      <c r="AX462" s="12" t="s">
        <v>77</v>
      </c>
      <c r="AY462" s="154" t="s">
        <v>120</v>
      </c>
    </row>
    <row r="463" spans="2:65" s="12" customFormat="1">
      <c r="B463" s="153"/>
      <c r="D463" s="146" t="s">
        <v>230</v>
      </c>
      <c r="E463" s="154" t="s">
        <v>1</v>
      </c>
      <c r="F463" s="155" t="s">
        <v>678</v>
      </c>
      <c r="H463" s="156">
        <v>13.72</v>
      </c>
      <c r="I463" s="157"/>
      <c r="L463" s="153"/>
      <c r="M463" s="158"/>
      <c r="T463" s="159"/>
      <c r="AT463" s="154" t="s">
        <v>230</v>
      </c>
      <c r="AU463" s="154" t="s">
        <v>129</v>
      </c>
      <c r="AV463" s="12" t="s">
        <v>129</v>
      </c>
      <c r="AW463" s="12" t="s">
        <v>32</v>
      </c>
      <c r="AX463" s="12" t="s">
        <v>77</v>
      </c>
      <c r="AY463" s="154" t="s">
        <v>120</v>
      </c>
    </row>
    <row r="464" spans="2:65" s="12" customFormat="1">
      <c r="B464" s="153"/>
      <c r="D464" s="146" t="s">
        <v>230</v>
      </c>
      <c r="E464" s="154" t="s">
        <v>1</v>
      </c>
      <c r="F464" s="155" t="s">
        <v>679</v>
      </c>
      <c r="H464" s="156">
        <v>20.04</v>
      </c>
      <c r="I464" s="157"/>
      <c r="L464" s="153"/>
      <c r="M464" s="158"/>
      <c r="T464" s="159"/>
      <c r="AT464" s="154" t="s">
        <v>230</v>
      </c>
      <c r="AU464" s="154" t="s">
        <v>129</v>
      </c>
      <c r="AV464" s="12" t="s">
        <v>129</v>
      </c>
      <c r="AW464" s="12" t="s">
        <v>32</v>
      </c>
      <c r="AX464" s="12" t="s">
        <v>77</v>
      </c>
      <c r="AY464" s="154" t="s">
        <v>120</v>
      </c>
    </row>
    <row r="465" spans="2:51" s="12" customFormat="1">
      <c r="B465" s="153"/>
      <c r="D465" s="146" t="s">
        <v>230</v>
      </c>
      <c r="E465" s="154" t="s">
        <v>1</v>
      </c>
      <c r="F465" s="155" t="s">
        <v>680</v>
      </c>
      <c r="H465" s="156">
        <v>28.39</v>
      </c>
      <c r="I465" s="157"/>
      <c r="L465" s="153"/>
      <c r="M465" s="158"/>
      <c r="T465" s="159"/>
      <c r="AT465" s="154" t="s">
        <v>230</v>
      </c>
      <c r="AU465" s="154" t="s">
        <v>129</v>
      </c>
      <c r="AV465" s="12" t="s">
        <v>129</v>
      </c>
      <c r="AW465" s="12" t="s">
        <v>32</v>
      </c>
      <c r="AX465" s="12" t="s">
        <v>77</v>
      </c>
      <c r="AY465" s="154" t="s">
        <v>120</v>
      </c>
    </row>
    <row r="466" spans="2:51" s="12" customFormat="1">
      <c r="B466" s="153"/>
      <c r="D466" s="146" t="s">
        <v>230</v>
      </c>
      <c r="E466" s="154" t="s">
        <v>1</v>
      </c>
      <c r="F466" s="155" t="s">
        <v>681</v>
      </c>
      <c r="H466" s="156">
        <v>16.78</v>
      </c>
      <c r="I466" s="157"/>
      <c r="L466" s="153"/>
      <c r="M466" s="158"/>
      <c r="T466" s="159"/>
      <c r="AT466" s="154" t="s">
        <v>230</v>
      </c>
      <c r="AU466" s="154" t="s">
        <v>129</v>
      </c>
      <c r="AV466" s="12" t="s">
        <v>129</v>
      </c>
      <c r="AW466" s="12" t="s">
        <v>32</v>
      </c>
      <c r="AX466" s="12" t="s">
        <v>77</v>
      </c>
      <c r="AY466" s="154" t="s">
        <v>120</v>
      </c>
    </row>
    <row r="467" spans="2:51" s="12" customFormat="1">
      <c r="B467" s="153"/>
      <c r="D467" s="146" t="s">
        <v>230</v>
      </c>
      <c r="E467" s="154" t="s">
        <v>1</v>
      </c>
      <c r="F467" s="155" t="s">
        <v>682</v>
      </c>
      <c r="H467" s="156">
        <v>42</v>
      </c>
      <c r="I467" s="157"/>
      <c r="L467" s="153"/>
      <c r="M467" s="158"/>
      <c r="T467" s="159"/>
      <c r="AT467" s="154" t="s">
        <v>230</v>
      </c>
      <c r="AU467" s="154" t="s">
        <v>129</v>
      </c>
      <c r="AV467" s="12" t="s">
        <v>129</v>
      </c>
      <c r="AW467" s="12" t="s">
        <v>32</v>
      </c>
      <c r="AX467" s="12" t="s">
        <v>77</v>
      </c>
      <c r="AY467" s="154" t="s">
        <v>120</v>
      </c>
    </row>
    <row r="468" spans="2:51" s="12" customFormat="1">
      <c r="B468" s="153"/>
      <c r="D468" s="146" t="s">
        <v>230</v>
      </c>
      <c r="E468" s="154" t="s">
        <v>1</v>
      </c>
      <c r="F468" s="155" t="s">
        <v>683</v>
      </c>
      <c r="H468" s="156">
        <v>47.45</v>
      </c>
      <c r="I468" s="157"/>
      <c r="L468" s="153"/>
      <c r="M468" s="158"/>
      <c r="T468" s="159"/>
      <c r="AT468" s="154" t="s">
        <v>230</v>
      </c>
      <c r="AU468" s="154" t="s">
        <v>129</v>
      </c>
      <c r="AV468" s="12" t="s">
        <v>129</v>
      </c>
      <c r="AW468" s="12" t="s">
        <v>32</v>
      </c>
      <c r="AX468" s="12" t="s">
        <v>77</v>
      </c>
      <c r="AY468" s="154" t="s">
        <v>120</v>
      </c>
    </row>
    <row r="469" spans="2:51" s="12" customFormat="1">
      <c r="B469" s="153"/>
      <c r="D469" s="146" t="s">
        <v>230</v>
      </c>
      <c r="E469" s="154" t="s">
        <v>1</v>
      </c>
      <c r="F469" s="155" t="s">
        <v>684</v>
      </c>
      <c r="H469" s="156">
        <v>28.2</v>
      </c>
      <c r="I469" s="157"/>
      <c r="L469" s="153"/>
      <c r="M469" s="158"/>
      <c r="T469" s="159"/>
      <c r="AT469" s="154" t="s">
        <v>230</v>
      </c>
      <c r="AU469" s="154" t="s">
        <v>129</v>
      </c>
      <c r="AV469" s="12" t="s">
        <v>129</v>
      </c>
      <c r="AW469" s="12" t="s">
        <v>32</v>
      </c>
      <c r="AX469" s="12" t="s">
        <v>77</v>
      </c>
      <c r="AY469" s="154" t="s">
        <v>120</v>
      </c>
    </row>
    <row r="470" spans="2:51" s="12" customFormat="1">
      <c r="B470" s="153"/>
      <c r="D470" s="146" t="s">
        <v>230</v>
      </c>
      <c r="E470" s="154" t="s">
        <v>1</v>
      </c>
      <c r="F470" s="155" t="s">
        <v>685</v>
      </c>
      <c r="H470" s="156">
        <v>23.63</v>
      </c>
      <c r="I470" s="157"/>
      <c r="L470" s="153"/>
      <c r="M470" s="158"/>
      <c r="T470" s="159"/>
      <c r="AT470" s="154" t="s">
        <v>230</v>
      </c>
      <c r="AU470" s="154" t="s">
        <v>129</v>
      </c>
      <c r="AV470" s="12" t="s">
        <v>129</v>
      </c>
      <c r="AW470" s="12" t="s">
        <v>32</v>
      </c>
      <c r="AX470" s="12" t="s">
        <v>77</v>
      </c>
      <c r="AY470" s="154" t="s">
        <v>120</v>
      </c>
    </row>
    <row r="471" spans="2:51" s="12" customFormat="1">
      <c r="B471" s="153"/>
      <c r="D471" s="146" t="s">
        <v>230</v>
      </c>
      <c r="E471" s="154" t="s">
        <v>1</v>
      </c>
      <c r="F471" s="155" t="s">
        <v>686</v>
      </c>
      <c r="H471" s="156">
        <v>13.72</v>
      </c>
      <c r="I471" s="157"/>
      <c r="L471" s="153"/>
      <c r="M471" s="158"/>
      <c r="T471" s="159"/>
      <c r="AT471" s="154" t="s">
        <v>230</v>
      </c>
      <c r="AU471" s="154" t="s">
        <v>129</v>
      </c>
      <c r="AV471" s="12" t="s">
        <v>129</v>
      </c>
      <c r="AW471" s="12" t="s">
        <v>32</v>
      </c>
      <c r="AX471" s="12" t="s">
        <v>77</v>
      </c>
      <c r="AY471" s="154" t="s">
        <v>120</v>
      </c>
    </row>
    <row r="472" spans="2:51" s="13" customFormat="1">
      <c r="B472" s="170"/>
      <c r="D472" s="146" t="s">
        <v>230</v>
      </c>
      <c r="E472" s="171" t="s">
        <v>1</v>
      </c>
      <c r="F472" s="172" t="s">
        <v>335</v>
      </c>
      <c r="H472" s="173">
        <v>440.42</v>
      </c>
      <c r="I472" s="174"/>
      <c r="L472" s="170"/>
      <c r="M472" s="175"/>
      <c r="T472" s="176"/>
      <c r="AT472" s="171" t="s">
        <v>230</v>
      </c>
      <c r="AU472" s="171" t="s">
        <v>129</v>
      </c>
      <c r="AV472" s="13" t="s">
        <v>138</v>
      </c>
      <c r="AW472" s="13" t="s">
        <v>32</v>
      </c>
      <c r="AX472" s="13" t="s">
        <v>77</v>
      </c>
      <c r="AY472" s="171" t="s">
        <v>120</v>
      </c>
    </row>
    <row r="473" spans="2:51" s="12" customFormat="1">
      <c r="B473" s="153"/>
      <c r="D473" s="146" t="s">
        <v>230</v>
      </c>
      <c r="E473" s="154" t="s">
        <v>1</v>
      </c>
      <c r="F473" s="155" t="s">
        <v>687</v>
      </c>
      <c r="H473" s="156">
        <v>94.8</v>
      </c>
      <c r="I473" s="157"/>
      <c r="L473" s="153"/>
      <c r="M473" s="158"/>
      <c r="T473" s="159"/>
      <c r="AT473" s="154" t="s">
        <v>230</v>
      </c>
      <c r="AU473" s="154" t="s">
        <v>129</v>
      </c>
      <c r="AV473" s="12" t="s">
        <v>129</v>
      </c>
      <c r="AW473" s="12" t="s">
        <v>32</v>
      </c>
      <c r="AX473" s="12" t="s">
        <v>77</v>
      </c>
      <c r="AY473" s="154" t="s">
        <v>120</v>
      </c>
    </row>
    <row r="474" spans="2:51" s="12" customFormat="1">
      <c r="B474" s="153"/>
      <c r="D474" s="146" t="s">
        <v>230</v>
      </c>
      <c r="E474" s="154" t="s">
        <v>1</v>
      </c>
      <c r="F474" s="155" t="s">
        <v>688</v>
      </c>
      <c r="H474" s="156">
        <v>-3.6</v>
      </c>
      <c r="I474" s="157"/>
      <c r="L474" s="153"/>
      <c r="M474" s="158"/>
      <c r="T474" s="159"/>
      <c r="AT474" s="154" t="s">
        <v>230</v>
      </c>
      <c r="AU474" s="154" t="s">
        <v>129</v>
      </c>
      <c r="AV474" s="12" t="s">
        <v>129</v>
      </c>
      <c r="AW474" s="12" t="s">
        <v>32</v>
      </c>
      <c r="AX474" s="12" t="s">
        <v>77</v>
      </c>
      <c r="AY474" s="154" t="s">
        <v>120</v>
      </c>
    </row>
    <row r="475" spans="2:51" s="12" customFormat="1">
      <c r="B475" s="153"/>
      <c r="D475" s="146" t="s">
        <v>230</v>
      </c>
      <c r="E475" s="154" t="s">
        <v>1</v>
      </c>
      <c r="F475" s="155" t="s">
        <v>689</v>
      </c>
      <c r="H475" s="156">
        <v>-6.12</v>
      </c>
      <c r="I475" s="157"/>
      <c r="L475" s="153"/>
      <c r="M475" s="158"/>
      <c r="T475" s="159"/>
      <c r="AT475" s="154" t="s">
        <v>230</v>
      </c>
      <c r="AU475" s="154" t="s">
        <v>129</v>
      </c>
      <c r="AV475" s="12" t="s">
        <v>129</v>
      </c>
      <c r="AW475" s="12" t="s">
        <v>32</v>
      </c>
      <c r="AX475" s="12" t="s">
        <v>77</v>
      </c>
      <c r="AY475" s="154" t="s">
        <v>120</v>
      </c>
    </row>
    <row r="476" spans="2:51" s="12" customFormat="1">
      <c r="B476" s="153"/>
      <c r="D476" s="146" t="s">
        <v>230</v>
      </c>
      <c r="E476" s="154" t="s">
        <v>1</v>
      </c>
      <c r="F476" s="155" t="s">
        <v>690</v>
      </c>
      <c r="H476" s="156">
        <v>-1.46</v>
      </c>
      <c r="I476" s="157"/>
      <c r="L476" s="153"/>
      <c r="M476" s="158"/>
      <c r="T476" s="159"/>
      <c r="AT476" s="154" t="s">
        <v>230</v>
      </c>
      <c r="AU476" s="154" t="s">
        <v>129</v>
      </c>
      <c r="AV476" s="12" t="s">
        <v>129</v>
      </c>
      <c r="AW476" s="12" t="s">
        <v>32</v>
      </c>
      <c r="AX476" s="12" t="s">
        <v>77</v>
      </c>
      <c r="AY476" s="154" t="s">
        <v>120</v>
      </c>
    </row>
    <row r="477" spans="2:51" s="12" customFormat="1">
      <c r="B477" s="153"/>
      <c r="D477" s="146" t="s">
        <v>230</v>
      </c>
      <c r="E477" s="154" t="s">
        <v>1</v>
      </c>
      <c r="F477" s="155" t="s">
        <v>691</v>
      </c>
      <c r="H477" s="156">
        <v>-0.12</v>
      </c>
      <c r="I477" s="157"/>
      <c r="L477" s="153"/>
      <c r="M477" s="158"/>
      <c r="T477" s="159"/>
      <c r="AT477" s="154" t="s">
        <v>230</v>
      </c>
      <c r="AU477" s="154" t="s">
        <v>129</v>
      </c>
      <c r="AV477" s="12" t="s">
        <v>129</v>
      </c>
      <c r="AW477" s="12" t="s">
        <v>32</v>
      </c>
      <c r="AX477" s="12" t="s">
        <v>77</v>
      </c>
      <c r="AY477" s="154" t="s">
        <v>120</v>
      </c>
    </row>
    <row r="478" spans="2:51" s="12" customFormat="1">
      <c r="B478" s="153"/>
      <c r="D478" s="146" t="s">
        <v>230</v>
      </c>
      <c r="E478" s="154" t="s">
        <v>1</v>
      </c>
      <c r="F478" s="155" t="s">
        <v>687</v>
      </c>
      <c r="H478" s="156">
        <v>94.8</v>
      </c>
      <c r="I478" s="157"/>
      <c r="L478" s="153"/>
      <c r="M478" s="158"/>
      <c r="T478" s="159"/>
      <c r="AT478" s="154" t="s">
        <v>230</v>
      </c>
      <c r="AU478" s="154" t="s">
        <v>129</v>
      </c>
      <c r="AV478" s="12" t="s">
        <v>129</v>
      </c>
      <c r="AW478" s="12" t="s">
        <v>32</v>
      </c>
      <c r="AX478" s="12" t="s">
        <v>77</v>
      </c>
      <c r="AY478" s="154" t="s">
        <v>120</v>
      </c>
    </row>
    <row r="479" spans="2:51" s="12" customFormat="1">
      <c r="B479" s="153"/>
      <c r="D479" s="146" t="s">
        <v>230</v>
      </c>
      <c r="E479" s="154" t="s">
        <v>1</v>
      </c>
      <c r="F479" s="155" t="s">
        <v>688</v>
      </c>
      <c r="H479" s="156">
        <v>-3.6</v>
      </c>
      <c r="I479" s="157"/>
      <c r="L479" s="153"/>
      <c r="M479" s="158"/>
      <c r="T479" s="159"/>
      <c r="AT479" s="154" t="s">
        <v>230</v>
      </c>
      <c r="AU479" s="154" t="s">
        <v>129</v>
      </c>
      <c r="AV479" s="12" t="s">
        <v>129</v>
      </c>
      <c r="AW479" s="12" t="s">
        <v>32</v>
      </c>
      <c r="AX479" s="12" t="s">
        <v>77</v>
      </c>
      <c r="AY479" s="154" t="s">
        <v>120</v>
      </c>
    </row>
    <row r="480" spans="2:51" s="12" customFormat="1">
      <c r="B480" s="153"/>
      <c r="D480" s="146" t="s">
        <v>230</v>
      </c>
      <c r="E480" s="154" t="s">
        <v>1</v>
      </c>
      <c r="F480" s="155" t="s">
        <v>690</v>
      </c>
      <c r="H480" s="156">
        <v>-1.46</v>
      </c>
      <c r="I480" s="157"/>
      <c r="L480" s="153"/>
      <c r="M480" s="158"/>
      <c r="T480" s="159"/>
      <c r="AT480" s="154" t="s">
        <v>230</v>
      </c>
      <c r="AU480" s="154" t="s">
        <v>129</v>
      </c>
      <c r="AV480" s="12" t="s">
        <v>129</v>
      </c>
      <c r="AW480" s="12" t="s">
        <v>32</v>
      </c>
      <c r="AX480" s="12" t="s">
        <v>77</v>
      </c>
      <c r="AY480" s="154" t="s">
        <v>120</v>
      </c>
    </row>
    <row r="481" spans="2:65" s="12" customFormat="1">
      <c r="B481" s="153"/>
      <c r="D481" s="146" t="s">
        <v>230</v>
      </c>
      <c r="E481" s="154" t="s">
        <v>1</v>
      </c>
      <c r="F481" s="155" t="s">
        <v>689</v>
      </c>
      <c r="H481" s="156">
        <v>-6.12</v>
      </c>
      <c r="I481" s="157"/>
      <c r="L481" s="153"/>
      <c r="M481" s="158"/>
      <c r="T481" s="159"/>
      <c r="AT481" s="154" t="s">
        <v>230</v>
      </c>
      <c r="AU481" s="154" t="s">
        <v>129</v>
      </c>
      <c r="AV481" s="12" t="s">
        <v>129</v>
      </c>
      <c r="AW481" s="12" t="s">
        <v>32</v>
      </c>
      <c r="AX481" s="12" t="s">
        <v>77</v>
      </c>
      <c r="AY481" s="154" t="s">
        <v>120</v>
      </c>
    </row>
    <row r="482" spans="2:65" s="12" customFormat="1">
      <c r="B482" s="153"/>
      <c r="D482" s="146" t="s">
        <v>230</v>
      </c>
      <c r="E482" s="154" t="s">
        <v>1</v>
      </c>
      <c r="F482" s="155" t="s">
        <v>691</v>
      </c>
      <c r="H482" s="156">
        <v>-0.12</v>
      </c>
      <c r="I482" s="157"/>
      <c r="L482" s="153"/>
      <c r="M482" s="158"/>
      <c r="T482" s="159"/>
      <c r="AT482" s="154" t="s">
        <v>230</v>
      </c>
      <c r="AU482" s="154" t="s">
        <v>129</v>
      </c>
      <c r="AV482" s="12" t="s">
        <v>129</v>
      </c>
      <c r="AW482" s="12" t="s">
        <v>32</v>
      </c>
      <c r="AX482" s="12" t="s">
        <v>77</v>
      </c>
      <c r="AY482" s="154" t="s">
        <v>120</v>
      </c>
    </row>
    <row r="483" spans="2:65" s="13" customFormat="1">
      <c r="B483" s="170"/>
      <c r="D483" s="146" t="s">
        <v>230</v>
      </c>
      <c r="E483" s="171" t="s">
        <v>1</v>
      </c>
      <c r="F483" s="172" t="s">
        <v>512</v>
      </c>
      <c r="H483" s="173">
        <v>167</v>
      </c>
      <c r="I483" s="174"/>
      <c r="L483" s="170"/>
      <c r="M483" s="175"/>
      <c r="T483" s="176"/>
      <c r="AT483" s="171" t="s">
        <v>230</v>
      </c>
      <c r="AU483" s="171" t="s">
        <v>129</v>
      </c>
      <c r="AV483" s="13" t="s">
        <v>138</v>
      </c>
      <c r="AW483" s="13" t="s">
        <v>32</v>
      </c>
      <c r="AX483" s="13" t="s">
        <v>77</v>
      </c>
      <c r="AY483" s="171" t="s">
        <v>120</v>
      </c>
    </row>
    <row r="484" spans="2:65" s="14" customFormat="1">
      <c r="B484" s="177"/>
      <c r="D484" s="146" t="s">
        <v>230</v>
      </c>
      <c r="E484" s="178" t="s">
        <v>1</v>
      </c>
      <c r="F484" s="179" t="s">
        <v>304</v>
      </c>
      <c r="H484" s="180">
        <v>704.47</v>
      </c>
      <c r="I484" s="181"/>
      <c r="L484" s="177"/>
      <c r="M484" s="182"/>
      <c r="T484" s="183"/>
      <c r="AT484" s="178" t="s">
        <v>230</v>
      </c>
      <c r="AU484" s="178" t="s">
        <v>129</v>
      </c>
      <c r="AV484" s="14" t="s">
        <v>142</v>
      </c>
      <c r="AW484" s="14" t="s">
        <v>32</v>
      </c>
      <c r="AX484" s="14" t="s">
        <v>85</v>
      </c>
      <c r="AY484" s="178" t="s">
        <v>120</v>
      </c>
    </row>
    <row r="485" spans="2:65" s="1" customFormat="1" ht="24.2" customHeight="1">
      <c r="B485" s="132"/>
      <c r="C485" s="133" t="s">
        <v>692</v>
      </c>
      <c r="D485" s="133" t="s">
        <v>123</v>
      </c>
      <c r="E485" s="134" t="s">
        <v>693</v>
      </c>
      <c r="F485" s="135" t="s">
        <v>694</v>
      </c>
      <c r="G485" s="136" t="s">
        <v>228</v>
      </c>
      <c r="H485" s="137">
        <v>79.400000000000006</v>
      </c>
      <c r="I485" s="138"/>
      <c r="J485" s="139">
        <f>ROUND(I485*H485,2)</f>
        <v>0</v>
      </c>
      <c r="K485" s="135" t="s">
        <v>127</v>
      </c>
      <c r="L485" s="32"/>
      <c r="M485" s="140" t="s">
        <v>1</v>
      </c>
      <c r="N485" s="141" t="s">
        <v>43</v>
      </c>
      <c r="P485" s="142">
        <f>O485*H485</f>
        <v>0</v>
      </c>
      <c r="Q485" s="142">
        <v>1.54E-2</v>
      </c>
      <c r="R485" s="142">
        <f>Q485*H485</f>
        <v>1.2227600000000001</v>
      </c>
      <c r="S485" s="142">
        <v>0</v>
      </c>
      <c r="T485" s="143">
        <f>S485*H485</f>
        <v>0</v>
      </c>
      <c r="AR485" s="144" t="s">
        <v>142</v>
      </c>
      <c r="AT485" s="144" t="s">
        <v>123</v>
      </c>
      <c r="AU485" s="144" t="s">
        <v>129</v>
      </c>
      <c r="AY485" s="17" t="s">
        <v>120</v>
      </c>
      <c r="BE485" s="145">
        <f>IF(N485="základní",J485,0)</f>
        <v>0</v>
      </c>
      <c r="BF485" s="145">
        <f>IF(N485="snížená",J485,0)</f>
        <v>0</v>
      </c>
      <c r="BG485" s="145">
        <f>IF(N485="zákl. přenesená",J485,0)</f>
        <v>0</v>
      </c>
      <c r="BH485" s="145">
        <f>IF(N485="sníž. přenesená",J485,0)</f>
        <v>0</v>
      </c>
      <c r="BI485" s="145">
        <f>IF(N485="nulová",J485,0)</f>
        <v>0</v>
      </c>
      <c r="BJ485" s="17" t="s">
        <v>129</v>
      </c>
      <c r="BK485" s="145">
        <f>ROUND(I485*H485,2)</f>
        <v>0</v>
      </c>
      <c r="BL485" s="17" t="s">
        <v>142</v>
      </c>
      <c r="BM485" s="144" t="s">
        <v>695</v>
      </c>
    </row>
    <row r="486" spans="2:65" s="12" customFormat="1">
      <c r="B486" s="153"/>
      <c r="D486" s="146" t="s">
        <v>230</v>
      </c>
      <c r="E486" s="154" t="s">
        <v>1</v>
      </c>
      <c r="F486" s="155" t="s">
        <v>696</v>
      </c>
      <c r="H486" s="156">
        <v>60.2</v>
      </c>
      <c r="I486" s="157"/>
      <c r="L486" s="153"/>
      <c r="M486" s="158"/>
      <c r="T486" s="159"/>
      <c r="AT486" s="154" t="s">
        <v>230</v>
      </c>
      <c r="AU486" s="154" t="s">
        <v>129</v>
      </c>
      <c r="AV486" s="12" t="s">
        <v>129</v>
      </c>
      <c r="AW486" s="12" t="s">
        <v>32</v>
      </c>
      <c r="AX486" s="12" t="s">
        <v>77</v>
      </c>
      <c r="AY486" s="154" t="s">
        <v>120</v>
      </c>
    </row>
    <row r="487" spans="2:65" s="13" customFormat="1">
      <c r="B487" s="170"/>
      <c r="D487" s="146" t="s">
        <v>230</v>
      </c>
      <c r="E487" s="171" t="s">
        <v>1</v>
      </c>
      <c r="F487" s="172" t="s">
        <v>335</v>
      </c>
      <c r="H487" s="173">
        <v>60.2</v>
      </c>
      <c r="I487" s="174"/>
      <c r="L487" s="170"/>
      <c r="M487" s="175"/>
      <c r="T487" s="176"/>
      <c r="AT487" s="171" t="s">
        <v>230</v>
      </c>
      <c r="AU487" s="171" t="s">
        <v>129</v>
      </c>
      <c r="AV487" s="13" t="s">
        <v>138</v>
      </c>
      <c r="AW487" s="13" t="s">
        <v>32</v>
      </c>
      <c r="AX487" s="13" t="s">
        <v>77</v>
      </c>
      <c r="AY487" s="171" t="s">
        <v>120</v>
      </c>
    </row>
    <row r="488" spans="2:65" s="12" customFormat="1">
      <c r="B488" s="153"/>
      <c r="D488" s="146" t="s">
        <v>230</v>
      </c>
      <c r="E488" s="154" t="s">
        <v>1</v>
      </c>
      <c r="F488" s="155" t="s">
        <v>697</v>
      </c>
      <c r="H488" s="156">
        <v>19.2</v>
      </c>
      <c r="I488" s="157"/>
      <c r="L488" s="153"/>
      <c r="M488" s="158"/>
      <c r="T488" s="159"/>
      <c r="AT488" s="154" t="s">
        <v>230</v>
      </c>
      <c r="AU488" s="154" t="s">
        <v>129</v>
      </c>
      <c r="AV488" s="12" t="s">
        <v>129</v>
      </c>
      <c r="AW488" s="12" t="s">
        <v>32</v>
      </c>
      <c r="AX488" s="12" t="s">
        <v>77</v>
      </c>
      <c r="AY488" s="154" t="s">
        <v>120</v>
      </c>
    </row>
    <row r="489" spans="2:65" s="13" customFormat="1">
      <c r="B489" s="170"/>
      <c r="D489" s="146" t="s">
        <v>230</v>
      </c>
      <c r="E489" s="171" t="s">
        <v>1</v>
      </c>
      <c r="F489" s="172" t="s">
        <v>512</v>
      </c>
      <c r="H489" s="173">
        <v>19.2</v>
      </c>
      <c r="I489" s="174"/>
      <c r="L489" s="170"/>
      <c r="M489" s="175"/>
      <c r="T489" s="176"/>
      <c r="AT489" s="171" t="s">
        <v>230</v>
      </c>
      <c r="AU489" s="171" t="s">
        <v>129</v>
      </c>
      <c r="AV489" s="13" t="s">
        <v>138</v>
      </c>
      <c r="AW489" s="13" t="s">
        <v>32</v>
      </c>
      <c r="AX489" s="13" t="s">
        <v>77</v>
      </c>
      <c r="AY489" s="171" t="s">
        <v>120</v>
      </c>
    </row>
    <row r="490" spans="2:65" s="14" customFormat="1">
      <c r="B490" s="177"/>
      <c r="D490" s="146" t="s">
        <v>230</v>
      </c>
      <c r="E490" s="178" t="s">
        <v>1</v>
      </c>
      <c r="F490" s="179" t="s">
        <v>304</v>
      </c>
      <c r="H490" s="180">
        <v>79.400000000000006</v>
      </c>
      <c r="I490" s="181"/>
      <c r="L490" s="177"/>
      <c r="M490" s="182"/>
      <c r="T490" s="183"/>
      <c r="AT490" s="178" t="s">
        <v>230</v>
      </c>
      <c r="AU490" s="178" t="s">
        <v>129</v>
      </c>
      <c r="AV490" s="14" t="s">
        <v>142</v>
      </c>
      <c r="AW490" s="14" t="s">
        <v>32</v>
      </c>
      <c r="AX490" s="14" t="s">
        <v>85</v>
      </c>
      <c r="AY490" s="178" t="s">
        <v>120</v>
      </c>
    </row>
    <row r="491" spans="2:65" s="1" customFormat="1" ht="24.2" customHeight="1">
      <c r="B491" s="132"/>
      <c r="C491" s="133" t="s">
        <v>698</v>
      </c>
      <c r="D491" s="133" t="s">
        <v>123</v>
      </c>
      <c r="E491" s="134" t="s">
        <v>699</v>
      </c>
      <c r="F491" s="135" t="s">
        <v>700</v>
      </c>
      <c r="G491" s="136" t="s">
        <v>228</v>
      </c>
      <c r="H491" s="137">
        <v>625.07000000000005</v>
      </c>
      <c r="I491" s="138"/>
      <c r="J491" s="139">
        <f>ROUND(I491*H491,2)</f>
        <v>0</v>
      </c>
      <c r="K491" s="135" t="s">
        <v>127</v>
      </c>
      <c r="L491" s="32"/>
      <c r="M491" s="140" t="s">
        <v>1</v>
      </c>
      <c r="N491" s="141" t="s">
        <v>43</v>
      </c>
      <c r="P491" s="142">
        <f>O491*H491</f>
        <v>0</v>
      </c>
      <c r="Q491" s="142">
        <v>1.8380000000000001E-2</v>
      </c>
      <c r="R491" s="142">
        <f>Q491*H491</f>
        <v>11.488786600000001</v>
      </c>
      <c r="S491" s="142">
        <v>0</v>
      </c>
      <c r="T491" s="143">
        <f>S491*H491</f>
        <v>0</v>
      </c>
      <c r="AR491" s="144" t="s">
        <v>142</v>
      </c>
      <c r="AT491" s="144" t="s">
        <v>123</v>
      </c>
      <c r="AU491" s="144" t="s">
        <v>129</v>
      </c>
      <c r="AY491" s="17" t="s">
        <v>120</v>
      </c>
      <c r="BE491" s="145">
        <f>IF(N491="základní",J491,0)</f>
        <v>0</v>
      </c>
      <c r="BF491" s="145">
        <f>IF(N491="snížená",J491,0)</f>
        <v>0</v>
      </c>
      <c r="BG491" s="145">
        <f>IF(N491="zákl. přenesená",J491,0)</f>
        <v>0</v>
      </c>
      <c r="BH491" s="145">
        <f>IF(N491="sníž. přenesená",J491,0)</f>
        <v>0</v>
      </c>
      <c r="BI491" s="145">
        <f>IF(N491="nulová",J491,0)</f>
        <v>0</v>
      </c>
      <c r="BJ491" s="17" t="s">
        <v>129</v>
      </c>
      <c r="BK491" s="145">
        <f>ROUND(I491*H491,2)</f>
        <v>0</v>
      </c>
      <c r="BL491" s="17" t="s">
        <v>142</v>
      </c>
      <c r="BM491" s="144" t="s">
        <v>701</v>
      </c>
    </row>
    <row r="492" spans="2:65" s="12" customFormat="1">
      <c r="B492" s="153"/>
      <c r="D492" s="146" t="s">
        <v>230</v>
      </c>
      <c r="E492" s="154" t="s">
        <v>1</v>
      </c>
      <c r="F492" s="155" t="s">
        <v>702</v>
      </c>
      <c r="H492" s="156">
        <v>97.05</v>
      </c>
      <c r="I492" s="157"/>
      <c r="L492" s="153"/>
      <c r="M492" s="158"/>
      <c r="T492" s="159"/>
      <c r="AT492" s="154" t="s">
        <v>230</v>
      </c>
      <c r="AU492" s="154" t="s">
        <v>129</v>
      </c>
      <c r="AV492" s="12" t="s">
        <v>129</v>
      </c>
      <c r="AW492" s="12" t="s">
        <v>32</v>
      </c>
      <c r="AX492" s="12" t="s">
        <v>77</v>
      </c>
      <c r="AY492" s="154" t="s">
        <v>120</v>
      </c>
    </row>
    <row r="493" spans="2:65" s="13" customFormat="1">
      <c r="B493" s="170"/>
      <c r="D493" s="146" t="s">
        <v>230</v>
      </c>
      <c r="E493" s="171" t="s">
        <v>1</v>
      </c>
      <c r="F493" s="172" t="s">
        <v>303</v>
      </c>
      <c r="H493" s="173">
        <v>97.05</v>
      </c>
      <c r="I493" s="174"/>
      <c r="L493" s="170"/>
      <c r="M493" s="175"/>
      <c r="T493" s="176"/>
      <c r="AT493" s="171" t="s">
        <v>230</v>
      </c>
      <c r="AU493" s="171" t="s">
        <v>129</v>
      </c>
      <c r="AV493" s="13" t="s">
        <v>138</v>
      </c>
      <c r="AW493" s="13" t="s">
        <v>32</v>
      </c>
      <c r="AX493" s="13" t="s">
        <v>77</v>
      </c>
      <c r="AY493" s="171" t="s">
        <v>120</v>
      </c>
    </row>
    <row r="494" spans="2:65" s="12" customFormat="1">
      <c r="B494" s="153"/>
      <c r="D494" s="146" t="s">
        <v>230</v>
      </c>
      <c r="E494" s="154" t="s">
        <v>1</v>
      </c>
      <c r="F494" s="155" t="s">
        <v>703</v>
      </c>
      <c r="H494" s="156">
        <v>440.42</v>
      </c>
      <c r="I494" s="157"/>
      <c r="L494" s="153"/>
      <c r="M494" s="158"/>
      <c r="T494" s="159"/>
      <c r="AT494" s="154" t="s">
        <v>230</v>
      </c>
      <c r="AU494" s="154" t="s">
        <v>129</v>
      </c>
      <c r="AV494" s="12" t="s">
        <v>129</v>
      </c>
      <c r="AW494" s="12" t="s">
        <v>32</v>
      </c>
      <c r="AX494" s="12" t="s">
        <v>77</v>
      </c>
      <c r="AY494" s="154" t="s">
        <v>120</v>
      </c>
    </row>
    <row r="495" spans="2:65" s="12" customFormat="1">
      <c r="B495" s="153"/>
      <c r="D495" s="146" t="s">
        <v>230</v>
      </c>
      <c r="E495" s="154" t="s">
        <v>1</v>
      </c>
      <c r="F495" s="155" t="s">
        <v>704</v>
      </c>
      <c r="H495" s="156">
        <v>-60.2</v>
      </c>
      <c r="I495" s="157"/>
      <c r="L495" s="153"/>
      <c r="M495" s="158"/>
      <c r="T495" s="159"/>
      <c r="AT495" s="154" t="s">
        <v>230</v>
      </c>
      <c r="AU495" s="154" t="s">
        <v>129</v>
      </c>
      <c r="AV495" s="12" t="s">
        <v>129</v>
      </c>
      <c r="AW495" s="12" t="s">
        <v>32</v>
      </c>
      <c r="AX495" s="12" t="s">
        <v>77</v>
      </c>
      <c r="AY495" s="154" t="s">
        <v>120</v>
      </c>
    </row>
    <row r="496" spans="2:65" s="13" customFormat="1">
      <c r="B496" s="170"/>
      <c r="D496" s="146" t="s">
        <v>230</v>
      </c>
      <c r="E496" s="171" t="s">
        <v>1</v>
      </c>
      <c r="F496" s="172" t="s">
        <v>335</v>
      </c>
      <c r="H496" s="173">
        <v>380.22</v>
      </c>
      <c r="I496" s="174"/>
      <c r="L496" s="170"/>
      <c r="M496" s="175"/>
      <c r="T496" s="176"/>
      <c r="AT496" s="171" t="s">
        <v>230</v>
      </c>
      <c r="AU496" s="171" t="s">
        <v>129</v>
      </c>
      <c r="AV496" s="13" t="s">
        <v>138</v>
      </c>
      <c r="AW496" s="13" t="s">
        <v>32</v>
      </c>
      <c r="AX496" s="13" t="s">
        <v>77</v>
      </c>
      <c r="AY496" s="171" t="s">
        <v>120</v>
      </c>
    </row>
    <row r="497" spans="2:65" s="12" customFormat="1">
      <c r="B497" s="153"/>
      <c r="D497" s="146" t="s">
        <v>230</v>
      </c>
      <c r="E497" s="154" t="s">
        <v>1</v>
      </c>
      <c r="F497" s="155" t="s">
        <v>705</v>
      </c>
      <c r="H497" s="156">
        <v>167</v>
      </c>
      <c r="I497" s="157"/>
      <c r="L497" s="153"/>
      <c r="M497" s="158"/>
      <c r="T497" s="159"/>
      <c r="AT497" s="154" t="s">
        <v>230</v>
      </c>
      <c r="AU497" s="154" t="s">
        <v>129</v>
      </c>
      <c r="AV497" s="12" t="s">
        <v>129</v>
      </c>
      <c r="AW497" s="12" t="s">
        <v>32</v>
      </c>
      <c r="AX497" s="12" t="s">
        <v>77</v>
      </c>
      <c r="AY497" s="154" t="s">
        <v>120</v>
      </c>
    </row>
    <row r="498" spans="2:65" s="12" customFormat="1">
      <c r="B498" s="153"/>
      <c r="D498" s="146" t="s">
        <v>230</v>
      </c>
      <c r="E498" s="154" t="s">
        <v>1</v>
      </c>
      <c r="F498" s="155" t="s">
        <v>706</v>
      </c>
      <c r="H498" s="156">
        <v>-19.2</v>
      </c>
      <c r="I498" s="157"/>
      <c r="L498" s="153"/>
      <c r="M498" s="158"/>
      <c r="T498" s="159"/>
      <c r="AT498" s="154" t="s">
        <v>230</v>
      </c>
      <c r="AU498" s="154" t="s">
        <v>129</v>
      </c>
      <c r="AV498" s="12" t="s">
        <v>129</v>
      </c>
      <c r="AW498" s="12" t="s">
        <v>32</v>
      </c>
      <c r="AX498" s="12" t="s">
        <v>77</v>
      </c>
      <c r="AY498" s="154" t="s">
        <v>120</v>
      </c>
    </row>
    <row r="499" spans="2:65" s="13" customFormat="1">
      <c r="B499" s="170"/>
      <c r="D499" s="146" t="s">
        <v>230</v>
      </c>
      <c r="E499" s="171" t="s">
        <v>1</v>
      </c>
      <c r="F499" s="172" t="s">
        <v>512</v>
      </c>
      <c r="H499" s="173">
        <v>147.80000000000001</v>
      </c>
      <c r="I499" s="174"/>
      <c r="L499" s="170"/>
      <c r="M499" s="175"/>
      <c r="T499" s="176"/>
      <c r="AT499" s="171" t="s">
        <v>230</v>
      </c>
      <c r="AU499" s="171" t="s">
        <v>129</v>
      </c>
      <c r="AV499" s="13" t="s">
        <v>138</v>
      </c>
      <c r="AW499" s="13" t="s">
        <v>32</v>
      </c>
      <c r="AX499" s="13" t="s">
        <v>77</v>
      </c>
      <c r="AY499" s="171" t="s">
        <v>120</v>
      </c>
    </row>
    <row r="500" spans="2:65" s="14" customFormat="1">
      <c r="B500" s="177"/>
      <c r="D500" s="146" t="s">
        <v>230</v>
      </c>
      <c r="E500" s="178" t="s">
        <v>1</v>
      </c>
      <c r="F500" s="179" t="s">
        <v>304</v>
      </c>
      <c r="H500" s="180">
        <v>625.07000000000005</v>
      </c>
      <c r="I500" s="181"/>
      <c r="L500" s="177"/>
      <c r="M500" s="182"/>
      <c r="T500" s="183"/>
      <c r="AT500" s="178" t="s">
        <v>230</v>
      </c>
      <c r="AU500" s="178" t="s">
        <v>129</v>
      </c>
      <c r="AV500" s="14" t="s">
        <v>142</v>
      </c>
      <c r="AW500" s="14" t="s">
        <v>32</v>
      </c>
      <c r="AX500" s="14" t="s">
        <v>85</v>
      </c>
      <c r="AY500" s="178" t="s">
        <v>120</v>
      </c>
    </row>
    <row r="501" spans="2:65" s="1" customFormat="1" ht="24.2" customHeight="1">
      <c r="B501" s="132"/>
      <c r="C501" s="133" t="s">
        <v>707</v>
      </c>
      <c r="D501" s="133" t="s">
        <v>123</v>
      </c>
      <c r="E501" s="134" t="s">
        <v>708</v>
      </c>
      <c r="F501" s="135" t="s">
        <v>709</v>
      </c>
      <c r="G501" s="136" t="s">
        <v>228</v>
      </c>
      <c r="H501" s="137">
        <v>704.47</v>
      </c>
      <c r="I501" s="138"/>
      <c r="J501" s="139">
        <f>ROUND(I501*H501,2)</f>
        <v>0</v>
      </c>
      <c r="K501" s="135" t="s">
        <v>127</v>
      </c>
      <c r="L501" s="32"/>
      <c r="M501" s="140" t="s">
        <v>1</v>
      </c>
      <c r="N501" s="141" t="s">
        <v>43</v>
      </c>
      <c r="P501" s="142">
        <f>O501*H501</f>
        <v>0</v>
      </c>
      <c r="Q501" s="142">
        <v>7.9000000000000008E-3</v>
      </c>
      <c r="R501" s="142">
        <f>Q501*H501</f>
        <v>5.5653130000000006</v>
      </c>
      <c r="S501" s="142">
        <v>0</v>
      </c>
      <c r="T501" s="143">
        <f>S501*H501</f>
        <v>0</v>
      </c>
      <c r="AR501" s="144" t="s">
        <v>142</v>
      </c>
      <c r="AT501" s="144" t="s">
        <v>123</v>
      </c>
      <c r="AU501" s="144" t="s">
        <v>129</v>
      </c>
      <c r="AY501" s="17" t="s">
        <v>120</v>
      </c>
      <c r="BE501" s="145">
        <f>IF(N501="základní",J501,0)</f>
        <v>0</v>
      </c>
      <c r="BF501" s="145">
        <f>IF(N501="snížená",J501,0)</f>
        <v>0</v>
      </c>
      <c r="BG501" s="145">
        <f>IF(N501="zákl. přenesená",J501,0)</f>
        <v>0</v>
      </c>
      <c r="BH501" s="145">
        <f>IF(N501="sníž. přenesená",J501,0)</f>
        <v>0</v>
      </c>
      <c r="BI501" s="145">
        <f>IF(N501="nulová",J501,0)</f>
        <v>0</v>
      </c>
      <c r="BJ501" s="17" t="s">
        <v>129</v>
      </c>
      <c r="BK501" s="145">
        <f>ROUND(I501*H501,2)</f>
        <v>0</v>
      </c>
      <c r="BL501" s="17" t="s">
        <v>142</v>
      </c>
      <c r="BM501" s="144" t="s">
        <v>710</v>
      </c>
    </row>
    <row r="502" spans="2:65" s="12" customFormat="1">
      <c r="B502" s="153"/>
      <c r="D502" s="146" t="s">
        <v>230</v>
      </c>
      <c r="E502" s="154" t="s">
        <v>1</v>
      </c>
      <c r="F502" s="155" t="s">
        <v>711</v>
      </c>
      <c r="H502" s="156">
        <v>704.47</v>
      </c>
      <c r="I502" s="157"/>
      <c r="L502" s="153"/>
      <c r="M502" s="158"/>
      <c r="T502" s="159"/>
      <c r="AT502" s="154" t="s">
        <v>230</v>
      </c>
      <c r="AU502" s="154" t="s">
        <v>129</v>
      </c>
      <c r="AV502" s="12" t="s">
        <v>129</v>
      </c>
      <c r="AW502" s="12" t="s">
        <v>32</v>
      </c>
      <c r="AX502" s="12" t="s">
        <v>85</v>
      </c>
      <c r="AY502" s="154" t="s">
        <v>120</v>
      </c>
    </row>
    <row r="503" spans="2:65" s="1" customFormat="1" ht="24.2" customHeight="1">
      <c r="B503" s="132"/>
      <c r="C503" s="133" t="s">
        <v>712</v>
      </c>
      <c r="D503" s="133" t="s">
        <v>123</v>
      </c>
      <c r="E503" s="134" t="s">
        <v>713</v>
      </c>
      <c r="F503" s="135" t="s">
        <v>714</v>
      </c>
      <c r="G503" s="136" t="s">
        <v>228</v>
      </c>
      <c r="H503" s="137">
        <v>625.07000000000005</v>
      </c>
      <c r="I503" s="138"/>
      <c r="J503" s="139">
        <f>ROUND(I503*H503,2)</f>
        <v>0</v>
      </c>
      <c r="K503" s="135" t="s">
        <v>1</v>
      </c>
      <c r="L503" s="32"/>
      <c r="M503" s="140" t="s">
        <v>1</v>
      </c>
      <c r="N503" s="141" t="s">
        <v>43</v>
      </c>
      <c r="P503" s="142">
        <f>O503*H503</f>
        <v>0</v>
      </c>
      <c r="Q503" s="142">
        <v>0</v>
      </c>
      <c r="R503" s="142">
        <f>Q503*H503</f>
        <v>0</v>
      </c>
      <c r="S503" s="142">
        <v>0</v>
      </c>
      <c r="T503" s="143">
        <f>S503*H503</f>
        <v>0</v>
      </c>
      <c r="AR503" s="144" t="s">
        <v>142</v>
      </c>
      <c r="AT503" s="144" t="s">
        <v>123</v>
      </c>
      <c r="AU503" s="144" t="s">
        <v>129</v>
      </c>
      <c r="AY503" s="17" t="s">
        <v>120</v>
      </c>
      <c r="BE503" s="145">
        <f>IF(N503="základní",J503,0)</f>
        <v>0</v>
      </c>
      <c r="BF503" s="145">
        <f>IF(N503="snížená",J503,0)</f>
        <v>0</v>
      </c>
      <c r="BG503" s="145">
        <f>IF(N503="zákl. přenesená",J503,0)</f>
        <v>0</v>
      </c>
      <c r="BH503" s="145">
        <f>IF(N503="sníž. přenesená",J503,0)</f>
        <v>0</v>
      </c>
      <c r="BI503" s="145">
        <f>IF(N503="nulová",J503,0)</f>
        <v>0</v>
      </c>
      <c r="BJ503" s="17" t="s">
        <v>129</v>
      </c>
      <c r="BK503" s="145">
        <f>ROUND(I503*H503,2)</f>
        <v>0</v>
      </c>
      <c r="BL503" s="17" t="s">
        <v>142</v>
      </c>
      <c r="BM503" s="144" t="s">
        <v>715</v>
      </c>
    </row>
    <row r="504" spans="2:65" s="1" customFormat="1" ht="21.75" customHeight="1">
      <c r="B504" s="132"/>
      <c r="C504" s="133" t="s">
        <v>716</v>
      </c>
      <c r="D504" s="133" t="s">
        <v>123</v>
      </c>
      <c r="E504" s="134" t="s">
        <v>717</v>
      </c>
      <c r="F504" s="135" t="s">
        <v>718</v>
      </c>
      <c r="G504" s="136" t="s">
        <v>228</v>
      </c>
      <c r="H504" s="137">
        <v>11.9</v>
      </c>
      <c r="I504" s="138"/>
      <c r="J504" s="139">
        <f>ROUND(I504*H504,2)</f>
        <v>0</v>
      </c>
      <c r="K504" s="135" t="s">
        <v>127</v>
      </c>
      <c r="L504" s="32"/>
      <c r="M504" s="140" t="s">
        <v>1</v>
      </c>
      <c r="N504" s="141" t="s">
        <v>43</v>
      </c>
      <c r="P504" s="142">
        <f>O504*H504</f>
        <v>0</v>
      </c>
      <c r="Q504" s="142">
        <v>4.3800000000000002E-3</v>
      </c>
      <c r="R504" s="142">
        <f>Q504*H504</f>
        <v>5.2122000000000002E-2</v>
      </c>
      <c r="S504" s="142">
        <v>0</v>
      </c>
      <c r="T504" s="143">
        <f>S504*H504</f>
        <v>0</v>
      </c>
      <c r="AR504" s="144" t="s">
        <v>142</v>
      </c>
      <c r="AT504" s="144" t="s">
        <v>123</v>
      </c>
      <c r="AU504" s="144" t="s">
        <v>129</v>
      </c>
      <c r="AY504" s="17" t="s">
        <v>120</v>
      </c>
      <c r="BE504" s="145">
        <f>IF(N504="základní",J504,0)</f>
        <v>0</v>
      </c>
      <c r="BF504" s="145">
        <f>IF(N504="snížená",J504,0)</f>
        <v>0</v>
      </c>
      <c r="BG504" s="145">
        <f>IF(N504="zákl. přenesená",J504,0)</f>
        <v>0</v>
      </c>
      <c r="BH504" s="145">
        <f>IF(N504="sníž. přenesená",J504,0)</f>
        <v>0</v>
      </c>
      <c r="BI504" s="145">
        <f>IF(N504="nulová",J504,0)</f>
        <v>0</v>
      </c>
      <c r="BJ504" s="17" t="s">
        <v>129</v>
      </c>
      <c r="BK504" s="145">
        <f>ROUND(I504*H504,2)</f>
        <v>0</v>
      </c>
      <c r="BL504" s="17" t="s">
        <v>142</v>
      </c>
      <c r="BM504" s="144" t="s">
        <v>719</v>
      </c>
    </row>
    <row r="505" spans="2:65" s="12" customFormat="1">
      <c r="B505" s="153"/>
      <c r="D505" s="146" t="s">
        <v>230</v>
      </c>
      <c r="E505" s="154" t="s">
        <v>1</v>
      </c>
      <c r="F505" s="155" t="s">
        <v>720</v>
      </c>
      <c r="H505" s="156">
        <v>11.9</v>
      </c>
      <c r="I505" s="157"/>
      <c r="L505" s="153"/>
      <c r="M505" s="158"/>
      <c r="T505" s="159"/>
      <c r="AT505" s="154" t="s">
        <v>230</v>
      </c>
      <c r="AU505" s="154" t="s">
        <v>129</v>
      </c>
      <c r="AV505" s="12" t="s">
        <v>129</v>
      </c>
      <c r="AW505" s="12" t="s">
        <v>32</v>
      </c>
      <c r="AX505" s="12" t="s">
        <v>85</v>
      </c>
      <c r="AY505" s="154" t="s">
        <v>120</v>
      </c>
    </row>
    <row r="506" spans="2:65" s="1" customFormat="1" ht="16.5" customHeight="1">
      <c r="B506" s="132"/>
      <c r="C506" s="133" t="s">
        <v>721</v>
      </c>
      <c r="D506" s="133" t="s">
        <v>123</v>
      </c>
      <c r="E506" s="134" t="s">
        <v>722</v>
      </c>
      <c r="F506" s="135" t="s">
        <v>723</v>
      </c>
      <c r="G506" s="136" t="s">
        <v>228</v>
      </c>
      <c r="H506" s="137">
        <v>11.9</v>
      </c>
      <c r="I506" s="138"/>
      <c r="J506" s="139">
        <f>ROUND(I506*H506,2)</f>
        <v>0</v>
      </c>
      <c r="K506" s="135" t="s">
        <v>127</v>
      </c>
      <c r="L506" s="32"/>
      <c r="M506" s="140" t="s">
        <v>1</v>
      </c>
      <c r="N506" s="141" t="s">
        <v>43</v>
      </c>
      <c r="P506" s="142">
        <f>O506*H506</f>
        <v>0</v>
      </c>
      <c r="Q506" s="142">
        <v>4.0000000000000001E-3</v>
      </c>
      <c r="R506" s="142">
        <f>Q506*H506</f>
        <v>4.7600000000000003E-2</v>
      </c>
      <c r="S506" s="142">
        <v>0</v>
      </c>
      <c r="T506" s="143">
        <f>S506*H506</f>
        <v>0</v>
      </c>
      <c r="AR506" s="144" t="s">
        <v>142</v>
      </c>
      <c r="AT506" s="144" t="s">
        <v>123</v>
      </c>
      <c r="AU506" s="144" t="s">
        <v>129</v>
      </c>
      <c r="AY506" s="17" t="s">
        <v>120</v>
      </c>
      <c r="BE506" s="145">
        <f>IF(N506="základní",J506,0)</f>
        <v>0</v>
      </c>
      <c r="BF506" s="145">
        <f>IF(N506="snížená",J506,0)</f>
        <v>0</v>
      </c>
      <c r="BG506" s="145">
        <f>IF(N506="zákl. přenesená",J506,0)</f>
        <v>0</v>
      </c>
      <c r="BH506" s="145">
        <f>IF(N506="sníž. přenesená",J506,0)</f>
        <v>0</v>
      </c>
      <c r="BI506" s="145">
        <f>IF(N506="nulová",J506,0)</f>
        <v>0</v>
      </c>
      <c r="BJ506" s="17" t="s">
        <v>129</v>
      </c>
      <c r="BK506" s="145">
        <f>ROUND(I506*H506,2)</f>
        <v>0</v>
      </c>
      <c r="BL506" s="17" t="s">
        <v>142</v>
      </c>
      <c r="BM506" s="144" t="s">
        <v>724</v>
      </c>
    </row>
    <row r="507" spans="2:65" s="12" customFormat="1">
      <c r="B507" s="153"/>
      <c r="D507" s="146" t="s">
        <v>230</v>
      </c>
      <c r="E507" s="154" t="s">
        <v>1</v>
      </c>
      <c r="F507" s="155" t="s">
        <v>720</v>
      </c>
      <c r="H507" s="156">
        <v>11.9</v>
      </c>
      <c r="I507" s="157"/>
      <c r="L507" s="153"/>
      <c r="M507" s="158"/>
      <c r="T507" s="159"/>
      <c r="AT507" s="154" t="s">
        <v>230</v>
      </c>
      <c r="AU507" s="154" t="s">
        <v>129</v>
      </c>
      <c r="AV507" s="12" t="s">
        <v>129</v>
      </c>
      <c r="AW507" s="12" t="s">
        <v>32</v>
      </c>
      <c r="AX507" s="12" t="s">
        <v>85</v>
      </c>
      <c r="AY507" s="154" t="s">
        <v>120</v>
      </c>
    </row>
    <row r="508" spans="2:65" s="11" customFormat="1" ht="22.9" customHeight="1">
      <c r="B508" s="120"/>
      <c r="D508" s="121" t="s">
        <v>76</v>
      </c>
      <c r="E508" s="130" t="s">
        <v>570</v>
      </c>
      <c r="F508" s="130" t="s">
        <v>725</v>
      </c>
      <c r="I508" s="123"/>
      <c r="J508" s="131">
        <f>BK508</f>
        <v>0</v>
      </c>
      <c r="L508" s="120"/>
      <c r="M508" s="125"/>
      <c r="P508" s="126">
        <f>SUM(P509:P684)</f>
        <v>0</v>
      </c>
      <c r="R508" s="126">
        <f>SUM(R509:R684)</f>
        <v>7.9890109200000001</v>
      </c>
      <c r="T508" s="127">
        <f>SUM(T509:T684)</f>
        <v>6.2500000000000001E-4</v>
      </c>
      <c r="AR508" s="121" t="s">
        <v>85</v>
      </c>
      <c r="AT508" s="128" t="s">
        <v>76</v>
      </c>
      <c r="AU508" s="128" t="s">
        <v>85</v>
      </c>
      <c r="AY508" s="121" t="s">
        <v>120</v>
      </c>
      <c r="BK508" s="129">
        <f>SUM(BK509:BK684)</f>
        <v>0</v>
      </c>
    </row>
    <row r="509" spans="2:65" s="1" customFormat="1" ht="44.25" customHeight="1">
      <c r="B509" s="132"/>
      <c r="C509" s="133" t="s">
        <v>726</v>
      </c>
      <c r="D509" s="133" t="s">
        <v>123</v>
      </c>
      <c r="E509" s="134" t="s">
        <v>727</v>
      </c>
      <c r="F509" s="135" t="s">
        <v>728</v>
      </c>
      <c r="G509" s="136" t="s">
        <v>228</v>
      </c>
      <c r="H509" s="137">
        <v>4.68</v>
      </c>
      <c r="I509" s="138"/>
      <c r="J509" s="139">
        <f>ROUND(I509*H509,2)</f>
        <v>0</v>
      </c>
      <c r="K509" s="135" t="s">
        <v>1</v>
      </c>
      <c r="L509" s="32"/>
      <c r="M509" s="140" t="s">
        <v>1</v>
      </c>
      <c r="N509" s="141" t="s">
        <v>43</v>
      </c>
      <c r="P509" s="142">
        <f>O509*H509</f>
        <v>0</v>
      </c>
      <c r="Q509" s="142">
        <v>0</v>
      </c>
      <c r="R509" s="142">
        <f>Q509*H509</f>
        <v>0</v>
      </c>
      <c r="S509" s="142">
        <v>0</v>
      </c>
      <c r="T509" s="143">
        <f>S509*H509</f>
        <v>0</v>
      </c>
      <c r="AR509" s="144" t="s">
        <v>142</v>
      </c>
      <c r="AT509" s="144" t="s">
        <v>123</v>
      </c>
      <c r="AU509" s="144" t="s">
        <v>129</v>
      </c>
      <c r="AY509" s="17" t="s">
        <v>120</v>
      </c>
      <c r="BE509" s="145">
        <f>IF(N509="základní",J509,0)</f>
        <v>0</v>
      </c>
      <c r="BF509" s="145">
        <f>IF(N509="snížená",J509,0)</f>
        <v>0</v>
      </c>
      <c r="BG509" s="145">
        <f>IF(N509="zákl. přenesená",J509,0)</f>
        <v>0</v>
      </c>
      <c r="BH509" s="145">
        <f>IF(N509="sníž. přenesená",J509,0)</f>
        <v>0</v>
      </c>
      <c r="BI509" s="145">
        <f>IF(N509="nulová",J509,0)</f>
        <v>0</v>
      </c>
      <c r="BJ509" s="17" t="s">
        <v>129</v>
      </c>
      <c r="BK509" s="145">
        <f>ROUND(I509*H509,2)</f>
        <v>0</v>
      </c>
      <c r="BL509" s="17" t="s">
        <v>142</v>
      </c>
      <c r="BM509" s="144" t="s">
        <v>729</v>
      </c>
    </row>
    <row r="510" spans="2:65" s="12" customFormat="1">
      <c r="B510" s="153"/>
      <c r="D510" s="146" t="s">
        <v>230</v>
      </c>
      <c r="E510" s="154" t="s">
        <v>1</v>
      </c>
      <c r="F510" s="155" t="s">
        <v>730</v>
      </c>
      <c r="H510" s="156">
        <v>4.68</v>
      </c>
      <c r="I510" s="157"/>
      <c r="L510" s="153"/>
      <c r="M510" s="158"/>
      <c r="T510" s="159"/>
      <c r="AT510" s="154" t="s">
        <v>230</v>
      </c>
      <c r="AU510" s="154" t="s">
        <v>129</v>
      </c>
      <c r="AV510" s="12" t="s">
        <v>129</v>
      </c>
      <c r="AW510" s="12" t="s">
        <v>32</v>
      </c>
      <c r="AX510" s="12" t="s">
        <v>85</v>
      </c>
      <c r="AY510" s="154" t="s">
        <v>120</v>
      </c>
    </row>
    <row r="511" spans="2:65" s="1" customFormat="1" ht="24.2" customHeight="1">
      <c r="B511" s="132"/>
      <c r="C511" s="133" t="s">
        <v>731</v>
      </c>
      <c r="D511" s="133" t="s">
        <v>123</v>
      </c>
      <c r="E511" s="134" t="s">
        <v>732</v>
      </c>
      <c r="F511" s="135" t="s">
        <v>733</v>
      </c>
      <c r="G511" s="136" t="s">
        <v>228</v>
      </c>
      <c r="H511" s="137">
        <v>62.5</v>
      </c>
      <c r="I511" s="138"/>
      <c r="J511" s="139">
        <f>ROUND(I511*H511,2)</f>
        <v>0</v>
      </c>
      <c r="K511" s="135" t="s">
        <v>127</v>
      </c>
      <c r="L511" s="32"/>
      <c r="M511" s="140" t="s">
        <v>1</v>
      </c>
      <c r="N511" s="141" t="s">
        <v>43</v>
      </c>
      <c r="P511" s="142">
        <f>O511*H511</f>
        <v>0</v>
      </c>
      <c r="Q511" s="142">
        <v>2.0000000000000002E-5</v>
      </c>
      <c r="R511" s="142">
        <f>Q511*H511</f>
        <v>1.25E-3</v>
      </c>
      <c r="S511" s="142">
        <v>1.0000000000000001E-5</v>
      </c>
      <c r="T511" s="143">
        <f>S511*H511</f>
        <v>6.2500000000000001E-4</v>
      </c>
      <c r="AR511" s="144" t="s">
        <v>142</v>
      </c>
      <c r="AT511" s="144" t="s">
        <v>123</v>
      </c>
      <c r="AU511" s="144" t="s">
        <v>129</v>
      </c>
      <c r="AY511" s="17" t="s">
        <v>120</v>
      </c>
      <c r="BE511" s="145">
        <f>IF(N511="základní",J511,0)</f>
        <v>0</v>
      </c>
      <c r="BF511" s="145">
        <f>IF(N511="snížená",J511,0)</f>
        <v>0</v>
      </c>
      <c r="BG511" s="145">
        <f>IF(N511="zákl. přenesená",J511,0)</f>
        <v>0</v>
      </c>
      <c r="BH511" s="145">
        <f>IF(N511="sníž. přenesená",J511,0)</f>
        <v>0</v>
      </c>
      <c r="BI511" s="145">
        <f>IF(N511="nulová",J511,0)</f>
        <v>0</v>
      </c>
      <c r="BJ511" s="17" t="s">
        <v>129</v>
      </c>
      <c r="BK511" s="145">
        <f>ROUND(I511*H511,2)</f>
        <v>0</v>
      </c>
      <c r="BL511" s="17" t="s">
        <v>142</v>
      </c>
      <c r="BM511" s="144" t="s">
        <v>734</v>
      </c>
    </row>
    <row r="512" spans="2:65" s="12" customFormat="1">
      <c r="B512" s="153"/>
      <c r="D512" s="146" t="s">
        <v>230</v>
      </c>
      <c r="E512" s="154" t="s">
        <v>1</v>
      </c>
      <c r="F512" s="155" t="s">
        <v>735</v>
      </c>
      <c r="H512" s="156">
        <v>1.08</v>
      </c>
      <c r="I512" s="157"/>
      <c r="L512" s="153"/>
      <c r="M512" s="158"/>
      <c r="T512" s="159"/>
      <c r="AT512" s="154" t="s">
        <v>230</v>
      </c>
      <c r="AU512" s="154" t="s">
        <v>129</v>
      </c>
      <c r="AV512" s="12" t="s">
        <v>129</v>
      </c>
      <c r="AW512" s="12" t="s">
        <v>32</v>
      </c>
      <c r="AX512" s="12" t="s">
        <v>77</v>
      </c>
      <c r="AY512" s="154" t="s">
        <v>120</v>
      </c>
    </row>
    <row r="513" spans="2:51" s="12" customFormat="1">
      <c r="B513" s="153"/>
      <c r="D513" s="146" t="s">
        <v>230</v>
      </c>
      <c r="E513" s="154" t="s">
        <v>1</v>
      </c>
      <c r="F513" s="155" t="s">
        <v>736</v>
      </c>
      <c r="H513" s="156">
        <v>1.62</v>
      </c>
      <c r="I513" s="157"/>
      <c r="L513" s="153"/>
      <c r="M513" s="158"/>
      <c r="T513" s="159"/>
      <c r="AT513" s="154" t="s">
        <v>230</v>
      </c>
      <c r="AU513" s="154" t="s">
        <v>129</v>
      </c>
      <c r="AV513" s="12" t="s">
        <v>129</v>
      </c>
      <c r="AW513" s="12" t="s">
        <v>32</v>
      </c>
      <c r="AX513" s="12" t="s">
        <v>77</v>
      </c>
      <c r="AY513" s="154" t="s">
        <v>120</v>
      </c>
    </row>
    <row r="514" spans="2:51" s="12" customFormat="1">
      <c r="B514" s="153"/>
      <c r="D514" s="146" t="s">
        <v>230</v>
      </c>
      <c r="E514" s="154" t="s">
        <v>1</v>
      </c>
      <c r="F514" s="155" t="s">
        <v>737</v>
      </c>
      <c r="H514" s="156">
        <v>1.44</v>
      </c>
      <c r="I514" s="157"/>
      <c r="L514" s="153"/>
      <c r="M514" s="158"/>
      <c r="T514" s="159"/>
      <c r="AT514" s="154" t="s">
        <v>230</v>
      </c>
      <c r="AU514" s="154" t="s">
        <v>129</v>
      </c>
      <c r="AV514" s="12" t="s">
        <v>129</v>
      </c>
      <c r="AW514" s="12" t="s">
        <v>32</v>
      </c>
      <c r="AX514" s="12" t="s">
        <v>77</v>
      </c>
      <c r="AY514" s="154" t="s">
        <v>120</v>
      </c>
    </row>
    <row r="515" spans="2:51" s="12" customFormat="1">
      <c r="B515" s="153"/>
      <c r="D515" s="146" t="s">
        <v>230</v>
      </c>
      <c r="E515" s="154" t="s">
        <v>1</v>
      </c>
      <c r="F515" s="155" t="s">
        <v>738</v>
      </c>
      <c r="H515" s="156">
        <v>1.44</v>
      </c>
      <c r="I515" s="157"/>
      <c r="L515" s="153"/>
      <c r="M515" s="158"/>
      <c r="T515" s="159"/>
      <c r="AT515" s="154" t="s">
        <v>230</v>
      </c>
      <c r="AU515" s="154" t="s">
        <v>129</v>
      </c>
      <c r="AV515" s="12" t="s">
        <v>129</v>
      </c>
      <c r="AW515" s="12" t="s">
        <v>32</v>
      </c>
      <c r="AX515" s="12" t="s">
        <v>77</v>
      </c>
      <c r="AY515" s="154" t="s">
        <v>120</v>
      </c>
    </row>
    <row r="516" spans="2:51" s="12" customFormat="1">
      <c r="B516" s="153"/>
      <c r="D516" s="146" t="s">
        <v>230</v>
      </c>
      <c r="E516" s="154" t="s">
        <v>1</v>
      </c>
      <c r="F516" s="155" t="s">
        <v>739</v>
      </c>
      <c r="H516" s="156">
        <v>2.2000000000000002</v>
      </c>
      <c r="I516" s="157"/>
      <c r="L516" s="153"/>
      <c r="M516" s="158"/>
      <c r="T516" s="159"/>
      <c r="AT516" s="154" t="s">
        <v>230</v>
      </c>
      <c r="AU516" s="154" t="s">
        <v>129</v>
      </c>
      <c r="AV516" s="12" t="s">
        <v>129</v>
      </c>
      <c r="AW516" s="12" t="s">
        <v>32</v>
      </c>
      <c r="AX516" s="12" t="s">
        <v>77</v>
      </c>
      <c r="AY516" s="154" t="s">
        <v>120</v>
      </c>
    </row>
    <row r="517" spans="2:51" s="12" customFormat="1">
      <c r="B517" s="153"/>
      <c r="D517" s="146" t="s">
        <v>230</v>
      </c>
      <c r="E517" s="154" t="s">
        <v>1</v>
      </c>
      <c r="F517" s="155" t="s">
        <v>740</v>
      </c>
      <c r="H517" s="156">
        <v>2.16</v>
      </c>
      <c r="I517" s="157"/>
      <c r="L517" s="153"/>
      <c r="M517" s="158"/>
      <c r="T517" s="159"/>
      <c r="AT517" s="154" t="s">
        <v>230</v>
      </c>
      <c r="AU517" s="154" t="s">
        <v>129</v>
      </c>
      <c r="AV517" s="12" t="s">
        <v>129</v>
      </c>
      <c r="AW517" s="12" t="s">
        <v>32</v>
      </c>
      <c r="AX517" s="12" t="s">
        <v>77</v>
      </c>
      <c r="AY517" s="154" t="s">
        <v>120</v>
      </c>
    </row>
    <row r="518" spans="2:51" s="13" customFormat="1">
      <c r="B518" s="170"/>
      <c r="D518" s="146" t="s">
        <v>230</v>
      </c>
      <c r="E518" s="171" t="s">
        <v>1</v>
      </c>
      <c r="F518" s="172" t="s">
        <v>303</v>
      </c>
      <c r="H518" s="173">
        <v>9.94</v>
      </c>
      <c r="I518" s="174"/>
      <c r="L518" s="170"/>
      <c r="M518" s="175"/>
      <c r="T518" s="176"/>
      <c r="AT518" s="171" t="s">
        <v>230</v>
      </c>
      <c r="AU518" s="171" t="s">
        <v>129</v>
      </c>
      <c r="AV518" s="13" t="s">
        <v>138</v>
      </c>
      <c r="AW518" s="13" t="s">
        <v>32</v>
      </c>
      <c r="AX518" s="13" t="s">
        <v>77</v>
      </c>
      <c r="AY518" s="171" t="s">
        <v>120</v>
      </c>
    </row>
    <row r="519" spans="2:51" s="12" customFormat="1">
      <c r="B519" s="153"/>
      <c r="D519" s="146" t="s">
        <v>230</v>
      </c>
      <c r="E519" s="154" t="s">
        <v>1</v>
      </c>
      <c r="F519" s="155" t="s">
        <v>741</v>
      </c>
      <c r="H519" s="156">
        <v>9</v>
      </c>
      <c r="I519" s="157"/>
      <c r="L519" s="153"/>
      <c r="M519" s="158"/>
      <c r="T519" s="159"/>
      <c r="AT519" s="154" t="s">
        <v>230</v>
      </c>
      <c r="AU519" s="154" t="s">
        <v>129</v>
      </c>
      <c r="AV519" s="12" t="s">
        <v>129</v>
      </c>
      <c r="AW519" s="12" t="s">
        <v>32</v>
      </c>
      <c r="AX519" s="12" t="s">
        <v>77</v>
      </c>
      <c r="AY519" s="154" t="s">
        <v>120</v>
      </c>
    </row>
    <row r="520" spans="2:51" s="12" customFormat="1">
      <c r="B520" s="153"/>
      <c r="D520" s="146" t="s">
        <v>230</v>
      </c>
      <c r="E520" s="154" t="s">
        <v>1</v>
      </c>
      <c r="F520" s="155" t="s">
        <v>742</v>
      </c>
      <c r="H520" s="156">
        <v>4.32</v>
      </c>
      <c r="I520" s="157"/>
      <c r="L520" s="153"/>
      <c r="M520" s="158"/>
      <c r="T520" s="159"/>
      <c r="AT520" s="154" t="s">
        <v>230</v>
      </c>
      <c r="AU520" s="154" t="s">
        <v>129</v>
      </c>
      <c r="AV520" s="12" t="s">
        <v>129</v>
      </c>
      <c r="AW520" s="12" t="s">
        <v>32</v>
      </c>
      <c r="AX520" s="12" t="s">
        <v>77</v>
      </c>
      <c r="AY520" s="154" t="s">
        <v>120</v>
      </c>
    </row>
    <row r="521" spans="2:51" s="12" customFormat="1">
      <c r="B521" s="153"/>
      <c r="D521" s="146" t="s">
        <v>230</v>
      </c>
      <c r="E521" s="154" t="s">
        <v>1</v>
      </c>
      <c r="F521" s="155" t="s">
        <v>743</v>
      </c>
      <c r="H521" s="156">
        <v>4.32</v>
      </c>
      <c r="I521" s="157"/>
      <c r="L521" s="153"/>
      <c r="M521" s="158"/>
      <c r="T521" s="159"/>
      <c r="AT521" s="154" t="s">
        <v>230</v>
      </c>
      <c r="AU521" s="154" t="s">
        <v>129</v>
      </c>
      <c r="AV521" s="12" t="s">
        <v>129</v>
      </c>
      <c r="AW521" s="12" t="s">
        <v>32</v>
      </c>
      <c r="AX521" s="12" t="s">
        <v>77</v>
      </c>
      <c r="AY521" s="154" t="s">
        <v>120</v>
      </c>
    </row>
    <row r="522" spans="2:51" s="12" customFormat="1">
      <c r="B522" s="153"/>
      <c r="D522" s="146" t="s">
        <v>230</v>
      </c>
      <c r="E522" s="154" t="s">
        <v>1</v>
      </c>
      <c r="F522" s="155" t="s">
        <v>744</v>
      </c>
      <c r="H522" s="156">
        <v>0.72</v>
      </c>
      <c r="I522" s="157"/>
      <c r="L522" s="153"/>
      <c r="M522" s="158"/>
      <c r="T522" s="159"/>
      <c r="AT522" s="154" t="s">
        <v>230</v>
      </c>
      <c r="AU522" s="154" t="s">
        <v>129</v>
      </c>
      <c r="AV522" s="12" t="s">
        <v>129</v>
      </c>
      <c r="AW522" s="12" t="s">
        <v>32</v>
      </c>
      <c r="AX522" s="12" t="s">
        <v>77</v>
      </c>
      <c r="AY522" s="154" t="s">
        <v>120</v>
      </c>
    </row>
    <row r="523" spans="2:51" s="12" customFormat="1">
      <c r="B523" s="153"/>
      <c r="D523" s="146" t="s">
        <v>230</v>
      </c>
      <c r="E523" s="154" t="s">
        <v>1</v>
      </c>
      <c r="F523" s="155" t="s">
        <v>745</v>
      </c>
      <c r="H523" s="156">
        <v>8.4</v>
      </c>
      <c r="I523" s="157"/>
      <c r="L523" s="153"/>
      <c r="M523" s="158"/>
      <c r="T523" s="159"/>
      <c r="AT523" s="154" t="s">
        <v>230</v>
      </c>
      <c r="AU523" s="154" t="s">
        <v>129</v>
      </c>
      <c r="AV523" s="12" t="s">
        <v>129</v>
      </c>
      <c r="AW523" s="12" t="s">
        <v>32</v>
      </c>
      <c r="AX523" s="12" t="s">
        <v>77</v>
      </c>
      <c r="AY523" s="154" t="s">
        <v>120</v>
      </c>
    </row>
    <row r="524" spans="2:51" s="12" customFormat="1">
      <c r="B524" s="153"/>
      <c r="D524" s="146" t="s">
        <v>230</v>
      </c>
      <c r="E524" s="154" t="s">
        <v>1</v>
      </c>
      <c r="F524" s="155" t="s">
        <v>746</v>
      </c>
      <c r="H524" s="156">
        <v>1.44</v>
      </c>
      <c r="I524" s="157"/>
      <c r="L524" s="153"/>
      <c r="M524" s="158"/>
      <c r="T524" s="159"/>
      <c r="AT524" s="154" t="s">
        <v>230</v>
      </c>
      <c r="AU524" s="154" t="s">
        <v>129</v>
      </c>
      <c r="AV524" s="12" t="s">
        <v>129</v>
      </c>
      <c r="AW524" s="12" t="s">
        <v>32</v>
      </c>
      <c r="AX524" s="12" t="s">
        <v>77</v>
      </c>
      <c r="AY524" s="154" t="s">
        <v>120</v>
      </c>
    </row>
    <row r="525" spans="2:51" s="13" customFormat="1">
      <c r="B525" s="170"/>
      <c r="D525" s="146" t="s">
        <v>230</v>
      </c>
      <c r="E525" s="171" t="s">
        <v>1</v>
      </c>
      <c r="F525" s="172" t="s">
        <v>335</v>
      </c>
      <c r="H525" s="173">
        <v>28.2</v>
      </c>
      <c r="I525" s="174"/>
      <c r="L525" s="170"/>
      <c r="M525" s="175"/>
      <c r="T525" s="176"/>
      <c r="AT525" s="171" t="s">
        <v>230</v>
      </c>
      <c r="AU525" s="171" t="s">
        <v>129</v>
      </c>
      <c r="AV525" s="13" t="s">
        <v>138</v>
      </c>
      <c r="AW525" s="13" t="s">
        <v>32</v>
      </c>
      <c r="AX525" s="13" t="s">
        <v>77</v>
      </c>
      <c r="AY525" s="171" t="s">
        <v>120</v>
      </c>
    </row>
    <row r="526" spans="2:51" s="12" customFormat="1">
      <c r="B526" s="153"/>
      <c r="D526" s="146" t="s">
        <v>230</v>
      </c>
      <c r="E526" s="154" t="s">
        <v>1</v>
      </c>
      <c r="F526" s="155" t="s">
        <v>741</v>
      </c>
      <c r="H526" s="156">
        <v>9</v>
      </c>
      <c r="I526" s="157"/>
      <c r="L526" s="153"/>
      <c r="M526" s="158"/>
      <c r="T526" s="159"/>
      <c r="AT526" s="154" t="s">
        <v>230</v>
      </c>
      <c r="AU526" s="154" t="s">
        <v>129</v>
      </c>
      <c r="AV526" s="12" t="s">
        <v>129</v>
      </c>
      <c r="AW526" s="12" t="s">
        <v>32</v>
      </c>
      <c r="AX526" s="12" t="s">
        <v>77</v>
      </c>
      <c r="AY526" s="154" t="s">
        <v>120</v>
      </c>
    </row>
    <row r="527" spans="2:51" s="12" customFormat="1">
      <c r="B527" s="153"/>
      <c r="D527" s="146" t="s">
        <v>230</v>
      </c>
      <c r="E527" s="154" t="s">
        <v>1</v>
      </c>
      <c r="F527" s="155" t="s">
        <v>747</v>
      </c>
      <c r="H527" s="156">
        <v>9.6</v>
      </c>
      <c r="I527" s="157"/>
      <c r="L527" s="153"/>
      <c r="M527" s="158"/>
      <c r="T527" s="159"/>
      <c r="AT527" s="154" t="s">
        <v>230</v>
      </c>
      <c r="AU527" s="154" t="s">
        <v>129</v>
      </c>
      <c r="AV527" s="12" t="s">
        <v>129</v>
      </c>
      <c r="AW527" s="12" t="s">
        <v>32</v>
      </c>
      <c r="AX527" s="12" t="s">
        <v>77</v>
      </c>
      <c r="AY527" s="154" t="s">
        <v>120</v>
      </c>
    </row>
    <row r="528" spans="2:51" s="12" customFormat="1">
      <c r="B528" s="153"/>
      <c r="D528" s="146" t="s">
        <v>230</v>
      </c>
      <c r="E528" s="154" t="s">
        <v>1</v>
      </c>
      <c r="F528" s="155" t="s">
        <v>742</v>
      </c>
      <c r="H528" s="156">
        <v>4.32</v>
      </c>
      <c r="I528" s="157"/>
      <c r="L528" s="153"/>
      <c r="M528" s="158"/>
      <c r="T528" s="159"/>
      <c r="AT528" s="154" t="s">
        <v>230</v>
      </c>
      <c r="AU528" s="154" t="s">
        <v>129</v>
      </c>
      <c r="AV528" s="12" t="s">
        <v>129</v>
      </c>
      <c r="AW528" s="12" t="s">
        <v>32</v>
      </c>
      <c r="AX528" s="12" t="s">
        <v>77</v>
      </c>
      <c r="AY528" s="154" t="s">
        <v>120</v>
      </c>
    </row>
    <row r="529" spans="2:65" s="12" customFormat="1">
      <c r="B529" s="153"/>
      <c r="D529" s="146" t="s">
        <v>230</v>
      </c>
      <c r="E529" s="154" t="s">
        <v>1</v>
      </c>
      <c r="F529" s="155" t="s">
        <v>737</v>
      </c>
      <c r="H529" s="156">
        <v>1.44</v>
      </c>
      <c r="I529" s="157"/>
      <c r="L529" s="153"/>
      <c r="M529" s="158"/>
      <c r="T529" s="159"/>
      <c r="AT529" s="154" t="s">
        <v>230</v>
      </c>
      <c r="AU529" s="154" t="s">
        <v>129</v>
      </c>
      <c r="AV529" s="12" t="s">
        <v>129</v>
      </c>
      <c r="AW529" s="12" t="s">
        <v>32</v>
      </c>
      <c r="AX529" s="12" t="s">
        <v>77</v>
      </c>
      <c r="AY529" s="154" t="s">
        <v>120</v>
      </c>
    </row>
    <row r="530" spans="2:65" s="13" customFormat="1">
      <c r="B530" s="170"/>
      <c r="D530" s="146" t="s">
        <v>230</v>
      </c>
      <c r="E530" s="171" t="s">
        <v>1</v>
      </c>
      <c r="F530" s="172" t="s">
        <v>512</v>
      </c>
      <c r="H530" s="173">
        <v>24.36</v>
      </c>
      <c r="I530" s="174"/>
      <c r="L530" s="170"/>
      <c r="M530" s="175"/>
      <c r="T530" s="176"/>
      <c r="AT530" s="171" t="s">
        <v>230</v>
      </c>
      <c r="AU530" s="171" t="s">
        <v>129</v>
      </c>
      <c r="AV530" s="13" t="s">
        <v>138</v>
      </c>
      <c r="AW530" s="13" t="s">
        <v>32</v>
      </c>
      <c r="AX530" s="13" t="s">
        <v>77</v>
      </c>
      <c r="AY530" s="171" t="s">
        <v>120</v>
      </c>
    </row>
    <row r="531" spans="2:65" s="14" customFormat="1">
      <c r="B531" s="177"/>
      <c r="D531" s="146" t="s">
        <v>230</v>
      </c>
      <c r="E531" s="178" t="s">
        <v>1</v>
      </c>
      <c r="F531" s="179" t="s">
        <v>304</v>
      </c>
      <c r="H531" s="180">
        <v>62.5</v>
      </c>
      <c r="I531" s="181"/>
      <c r="L531" s="177"/>
      <c r="M531" s="182"/>
      <c r="T531" s="183"/>
      <c r="AT531" s="178" t="s">
        <v>230</v>
      </c>
      <c r="AU531" s="178" t="s">
        <v>129</v>
      </c>
      <c r="AV531" s="14" t="s">
        <v>142</v>
      </c>
      <c r="AW531" s="14" t="s">
        <v>32</v>
      </c>
      <c r="AX531" s="14" t="s">
        <v>85</v>
      </c>
      <c r="AY531" s="178" t="s">
        <v>120</v>
      </c>
    </row>
    <row r="532" spans="2:65" s="1" customFormat="1" ht="16.5" customHeight="1">
      <c r="B532" s="132"/>
      <c r="C532" s="133" t="s">
        <v>748</v>
      </c>
      <c r="D532" s="133" t="s">
        <v>123</v>
      </c>
      <c r="E532" s="134" t="s">
        <v>749</v>
      </c>
      <c r="F532" s="135" t="s">
        <v>750</v>
      </c>
      <c r="G532" s="136" t="s">
        <v>228</v>
      </c>
      <c r="H532" s="137">
        <v>419</v>
      </c>
      <c r="I532" s="138"/>
      <c r="J532" s="139">
        <f>ROUND(I532*H532,2)</f>
        <v>0</v>
      </c>
      <c r="K532" s="135" t="s">
        <v>127</v>
      </c>
      <c r="L532" s="32"/>
      <c r="M532" s="140" t="s">
        <v>1</v>
      </c>
      <c r="N532" s="141" t="s">
        <v>43</v>
      </c>
      <c r="P532" s="142">
        <f>O532*H532</f>
        <v>0</v>
      </c>
      <c r="Q532" s="142">
        <v>0</v>
      </c>
      <c r="R532" s="142">
        <f>Q532*H532</f>
        <v>0</v>
      </c>
      <c r="S532" s="142">
        <v>0</v>
      </c>
      <c r="T532" s="143">
        <f>S532*H532</f>
        <v>0</v>
      </c>
      <c r="AR532" s="144" t="s">
        <v>142</v>
      </c>
      <c r="AT532" s="144" t="s">
        <v>123</v>
      </c>
      <c r="AU532" s="144" t="s">
        <v>129</v>
      </c>
      <c r="AY532" s="17" t="s">
        <v>120</v>
      </c>
      <c r="BE532" s="145">
        <f>IF(N532="základní",J532,0)</f>
        <v>0</v>
      </c>
      <c r="BF532" s="145">
        <f>IF(N532="snížená",J532,0)</f>
        <v>0</v>
      </c>
      <c r="BG532" s="145">
        <f>IF(N532="zákl. přenesená",J532,0)</f>
        <v>0</v>
      </c>
      <c r="BH532" s="145">
        <f>IF(N532="sníž. přenesená",J532,0)</f>
        <v>0</v>
      </c>
      <c r="BI532" s="145">
        <f>IF(N532="nulová",J532,0)</f>
        <v>0</v>
      </c>
      <c r="BJ532" s="17" t="s">
        <v>129</v>
      </c>
      <c r="BK532" s="145">
        <f>ROUND(I532*H532,2)</f>
        <v>0</v>
      </c>
      <c r="BL532" s="17" t="s">
        <v>142</v>
      </c>
      <c r="BM532" s="144" t="s">
        <v>751</v>
      </c>
    </row>
    <row r="533" spans="2:65" s="12" customFormat="1">
      <c r="B533" s="153"/>
      <c r="D533" s="146" t="s">
        <v>230</v>
      </c>
      <c r="E533" s="154" t="s">
        <v>1</v>
      </c>
      <c r="F533" s="155" t="s">
        <v>752</v>
      </c>
      <c r="H533" s="156">
        <v>96.745000000000005</v>
      </c>
      <c r="I533" s="157"/>
      <c r="L533" s="153"/>
      <c r="M533" s="158"/>
      <c r="T533" s="159"/>
      <c r="AT533" s="154" t="s">
        <v>230</v>
      </c>
      <c r="AU533" s="154" t="s">
        <v>129</v>
      </c>
      <c r="AV533" s="12" t="s">
        <v>129</v>
      </c>
      <c r="AW533" s="12" t="s">
        <v>32</v>
      </c>
      <c r="AX533" s="12" t="s">
        <v>77</v>
      </c>
      <c r="AY533" s="154" t="s">
        <v>120</v>
      </c>
    </row>
    <row r="534" spans="2:65" s="12" customFormat="1">
      <c r="B534" s="153"/>
      <c r="D534" s="146" t="s">
        <v>230</v>
      </c>
      <c r="E534" s="154" t="s">
        <v>1</v>
      </c>
      <c r="F534" s="155" t="s">
        <v>753</v>
      </c>
      <c r="H534" s="156">
        <v>105.6</v>
      </c>
      <c r="I534" s="157"/>
      <c r="L534" s="153"/>
      <c r="M534" s="158"/>
      <c r="T534" s="159"/>
      <c r="AT534" s="154" t="s">
        <v>230</v>
      </c>
      <c r="AU534" s="154" t="s">
        <v>129</v>
      </c>
      <c r="AV534" s="12" t="s">
        <v>129</v>
      </c>
      <c r="AW534" s="12" t="s">
        <v>32</v>
      </c>
      <c r="AX534" s="12" t="s">
        <v>77</v>
      </c>
      <c r="AY534" s="154" t="s">
        <v>120</v>
      </c>
    </row>
    <row r="535" spans="2:65" s="12" customFormat="1">
      <c r="B535" s="153"/>
      <c r="D535" s="146" t="s">
        <v>230</v>
      </c>
      <c r="E535" s="154" t="s">
        <v>1</v>
      </c>
      <c r="F535" s="155" t="s">
        <v>754</v>
      </c>
      <c r="H535" s="156">
        <v>93.245000000000005</v>
      </c>
      <c r="I535" s="157"/>
      <c r="L535" s="153"/>
      <c r="M535" s="158"/>
      <c r="T535" s="159"/>
      <c r="AT535" s="154" t="s">
        <v>230</v>
      </c>
      <c r="AU535" s="154" t="s">
        <v>129</v>
      </c>
      <c r="AV535" s="12" t="s">
        <v>129</v>
      </c>
      <c r="AW535" s="12" t="s">
        <v>32</v>
      </c>
      <c r="AX535" s="12" t="s">
        <v>77</v>
      </c>
      <c r="AY535" s="154" t="s">
        <v>120</v>
      </c>
    </row>
    <row r="536" spans="2:65" s="12" customFormat="1">
      <c r="B536" s="153"/>
      <c r="D536" s="146" t="s">
        <v>230</v>
      </c>
      <c r="E536" s="154" t="s">
        <v>1</v>
      </c>
      <c r="F536" s="155" t="s">
        <v>755</v>
      </c>
      <c r="H536" s="156">
        <v>141.63999999999999</v>
      </c>
      <c r="I536" s="157"/>
      <c r="L536" s="153"/>
      <c r="M536" s="158"/>
      <c r="T536" s="159"/>
      <c r="AT536" s="154" t="s">
        <v>230</v>
      </c>
      <c r="AU536" s="154" t="s">
        <v>129</v>
      </c>
      <c r="AV536" s="12" t="s">
        <v>129</v>
      </c>
      <c r="AW536" s="12" t="s">
        <v>32</v>
      </c>
      <c r="AX536" s="12" t="s">
        <v>77</v>
      </c>
      <c r="AY536" s="154" t="s">
        <v>120</v>
      </c>
    </row>
    <row r="537" spans="2:65" s="12" customFormat="1">
      <c r="B537" s="153"/>
      <c r="D537" s="146" t="s">
        <v>230</v>
      </c>
      <c r="E537" s="154" t="s">
        <v>1</v>
      </c>
      <c r="F537" s="155" t="s">
        <v>756</v>
      </c>
      <c r="H537" s="156">
        <v>26</v>
      </c>
      <c r="I537" s="157"/>
      <c r="L537" s="153"/>
      <c r="M537" s="158"/>
      <c r="T537" s="159"/>
      <c r="AT537" s="154" t="s">
        <v>230</v>
      </c>
      <c r="AU537" s="154" t="s">
        <v>129</v>
      </c>
      <c r="AV537" s="12" t="s">
        <v>129</v>
      </c>
      <c r="AW537" s="12" t="s">
        <v>32</v>
      </c>
      <c r="AX537" s="12" t="s">
        <v>77</v>
      </c>
      <c r="AY537" s="154" t="s">
        <v>120</v>
      </c>
    </row>
    <row r="538" spans="2:65" s="12" customFormat="1">
      <c r="B538" s="153"/>
      <c r="D538" s="146" t="s">
        <v>230</v>
      </c>
      <c r="E538" s="154" t="s">
        <v>1</v>
      </c>
      <c r="F538" s="155" t="s">
        <v>757</v>
      </c>
      <c r="H538" s="156">
        <v>-62.5</v>
      </c>
      <c r="I538" s="157"/>
      <c r="L538" s="153"/>
      <c r="M538" s="158"/>
      <c r="T538" s="159"/>
      <c r="AT538" s="154" t="s">
        <v>230</v>
      </c>
      <c r="AU538" s="154" t="s">
        <v>129</v>
      </c>
      <c r="AV538" s="12" t="s">
        <v>129</v>
      </c>
      <c r="AW538" s="12" t="s">
        <v>32</v>
      </c>
      <c r="AX538" s="12" t="s">
        <v>77</v>
      </c>
      <c r="AY538" s="154" t="s">
        <v>120</v>
      </c>
    </row>
    <row r="539" spans="2:65" s="12" customFormat="1">
      <c r="B539" s="153"/>
      <c r="D539" s="146" t="s">
        <v>230</v>
      </c>
      <c r="E539" s="154" t="s">
        <v>1</v>
      </c>
      <c r="F539" s="155" t="s">
        <v>758</v>
      </c>
      <c r="H539" s="156">
        <v>18.27</v>
      </c>
      <c r="I539" s="157"/>
      <c r="L539" s="153"/>
      <c r="M539" s="158"/>
      <c r="T539" s="159"/>
      <c r="AT539" s="154" t="s">
        <v>230</v>
      </c>
      <c r="AU539" s="154" t="s">
        <v>129</v>
      </c>
      <c r="AV539" s="12" t="s">
        <v>129</v>
      </c>
      <c r="AW539" s="12" t="s">
        <v>32</v>
      </c>
      <c r="AX539" s="12" t="s">
        <v>77</v>
      </c>
      <c r="AY539" s="154" t="s">
        <v>120</v>
      </c>
    </row>
    <row r="540" spans="2:65" s="14" customFormat="1">
      <c r="B540" s="177"/>
      <c r="D540" s="146" t="s">
        <v>230</v>
      </c>
      <c r="E540" s="178" t="s">
        <v>1</v>
      </c>
      <c r="F540" s="179" t="s">
        <v>304</v>
      </c>
      <c r="H540" s="180">
        <v>419</v>
      </c>
      <c r="I540" s="181"/>
      <c r="L540" s="177"/>
      <c r="M540" s="182"/>
      <c r="T540" s="183"/>
      <c r="AT540" s="178" t="s">
        <v>230</v>
      </c>
      <c r="AU540" s="178" t="s">
        <v>129</v>
      </c>
      <c r="AV540" s="14" t="s">
        <v>142</v>
      </c>
      <c r="AW540" s="14" t="s">
        <v>32</v>
      </c>
      <c r="AX540" s="14" t="s">
        <v>85</v>
      </c>
      <c r="AY540" s="178" t="s">
        <v>120</v>
      </c>
    </row>
    <row r="541" spans="2:65" s="1" customFormat="1" ht="24.2" customHeight="1">
      <c r="B541" s="132"/>
      <c r="C541" s="133" t="s">
        <v>759</v>
      </c>
      <c r="D541" s="133" t="s">
        <v>123</v>
      </c>
      <c r="E541" s="134" t="s">
        <v>760</v>
      </c>
      <c r="F541" s="135" t="s">
        <v>761</v>
      </c>
      <c r="G541" s="136" t="s">
        <v>228</v>
      </c>
      <c r="H541" s="137">
        <v>15</v>
      </c>
      <c r="I541" s="138"/>
      <c r="J541" s="139">
        <f>ROUND(I541*H541,2)</f>
        <v>0</v>
      </c>
      <c r="K541" s="135" t="s">
        <v>127</v>
      </c>
      <c r="L541" s="32"/>
      <c r="M541" s="140" t="s">
        <v>1</v>
      </c>
      <c r="N541" s="141" t="s">
        <v>43</v>
      </c>
      <c r="P541" s="142">
        <f>O541*H541</f>
        <v>0</v>
      </c>
      <c r="Q541" s="142">
        <v>7.3499999999999998E-3</v>
      </c>
      <c r="R541" s="142">
        <f>Q541*H541</f>
        <v>0.11025</v>
      </c>
      <c r="S541" s="142">
        <v>0</v>
      </c>
      <c r="T541" s="143">
        <f>S541*H541</f>
        <v>0</v>
      </c>
      <c r="AR541" s="144" t="s">
        <v>142</v>
      </c>
      <c r="AT541" s="144" t="s">
        <v>123</v>
      </c>
      <c r="AU541" s="144" t="s">
        <v>129</v>
      </c>
      <c r="AY541" s="17" t="s">
        <v>120</v>
      </c>
      <c r="BE541" s="145">
        <f>IF(N541="základní",J541,0)</f>
        <v>0</v>
      </c>
      <c r="BF541" s="145">
        <f>IF(N541="snížená",J541,0)</f>
        <v>0</v>
      </c>
      <c r="BG541" s="145">
        <f>IF(N541="zákl. přenesená",J541,0)</f>
        <v>0</v>
      </c>
      <c r="BH541" s="145">
        <f>IF(N541="sníž. přenesená",J541,0)</f>
        <v>0</v>
      </c>
      <c r="BI541" s="145">
        <f>IF(N541="nulová",J541,0)</f>
        <v>0</v>
      </c>
      <c r="BJ541" s="17" t="s">
        <v>129</v>
      </c>
      <c r="BK541" s="145">
        <f>ROUND(I541*H541,2)</f>
        <v>0</v>
      </c>
      <c r="BL541" s="17" t="s">
        <v>142</v>
      </c>
      <c r="BM541" s="144" t="s">
        <v>762</v>
      </c>
    </row>
    <row r="542" spans="2:65" s="12" customFormat="1">
      <c r="B542" s="153"/>
      <c r="D542" s="146" t="s">
        <v>230</v>
      </c>
      <c r="E542" s="154" t="s">
        <v>1</v>
      </c>
      <c r="F542" s="155" t="s">
        <v>763</v>
      </c>
      <c r="H542" s="156">
        <v>15</v>
      </c>
      <c r="I542" s="157"/>
      <c r="L542" s="153"/>
      <c r="M542" s="158"/>
      <c r="T542" s="159"/>
      <c r="AT542" s="154" t="s">
        <v>230</v>
      </c>
      <c r="AU542" s="154" t="s">
        <v>129</v>
      </c>
      <c r="AV542" s="12" t="s">
        <v>129</v>
      </c>
      <c r="AW542" s="12" t="s">
        <v>32</v>
      </c>
      <c r="AX542" s="12" t="s">
        <v>85</v>
      </c>
      <c r="AY542" s="154" t="s">
        <v>120</v>
      </c>
    </row>
    <row r="543" spans="2:65" s="1" customFormat="1" ht="24.2" customHeight="1">
      <c r="B543" s="132"/>
      <c r="C543" s="133" t="s">
        <v>764</v>
      </c>
      <c r="D543" s="133" t="s">
        <v>123</v>
      </c>
      <c r="E543" s="134" t="s">
        <v>765</v>
      </c>
      <c r="F543" s="135" t="s">
        <v>766</v>
      </c>
      <c r="G543" s="136" t="s">
        <v>228</v>
      </c>
      <c r="H543" s="137">
        <v>15</v>
      </c>
      <c r="I543" s="138"/>
      <c r="J543" s="139">
        <f>ROUND(I543*H543,2)</f>
        <v>0</v>
      </c>
      <c r="K543" s="135" t="s">
        <v>127</v>
      </c>
      <c r="L543" s="32"/>
      <c r="M543" s="140" t="s">
        <v>1</v>
      </c>
      <c r="N543" s="141" t="s">
        <v>43</v>
      </c>
      <c r="P543" s="142">
        <f>O543*H543</f>
        <v>0</v>
      </c>
      <c r="Q543" s="142">
        <v>2.3099999999999999E-2</v>
      </c>
      <c r="R543" s="142">
        <f>Q543*H543</f>
        <v>0.34649999999999997</v>
      </c>
      <c r="S543" s="142">
        <v>0</v>
      </c>
      <c r="T543" s="143">
        <f>S543*H543</f>
        <v>0</v>
      </c>
      <c r="AR543" s="144" t="s">
        <v>142</v>
      </c>
      <c r="AT543" s="144" t="s">
        <v>123</v>
      </c>
      <c r="AU543" s="144" t="s">
        <v>129</v>
      </c>
      <c r="AY543" s="17" t="s">
        <v>120</v>
      </c>
      <c r="BE543" s="145">
        <f>IF(N543="základní",J543,0)</f>
        <v>0</v>
      </c>
      <c r="BF543" s="145">
        <f>IF(N543="snížená",J543,0)</f>
        <v>0</v>
      </c>
      <c r="BG543" s="145">
        <f>IF(N543="zákl. přenesená",J543,0)</f>
        <v>0</v>
      </c>
      <c r="BH543" s="145">
        <f>IF(N543="sníž. přenesená",J543,0)</f>
        <v>0</v>
      </c>
      <c r="BI543" s="145">
        <f>IF(N543="nulová",J543,0)</f>
        <v>0</v>
      </c>
      <c r="BJ543" s="17" t="s">
        <v>129</v>
      </c>
      <c r="BK543" s="145">
        <f>ROUND(I543*H543,2)</f>
        <v>0</v>
      </c>
      <c r="BL543" s="17" t="s">
        <v>142</v>
      </c>
      <c r="BM543" s="144" t="s">
        <v>767</v>
      </c>
    </row>
    <row r="544" spans="2:65" s="1" customFormat="1" ht="24.2" customHeight="1">
      <c r="B544" s="132"/>
      <c r="C544" s="133" t="s">
        <v>768</v>
      </c>
      <c r="D544" s="133" t="s">
        <v>123</v>
      </c>
      <c r="E544" s="134" t="s">
        <v>769</v>
      </c>
      <c r="F544" s="135" t="s">
        <v>770</v>
      </c>
      <c r="G544" s="136" t="s">
        <v>228</v>
      </c>
      <c r="H544" s="137">
        <v>30</v>
      </c>
      <c r="I544" s="138"/>
      <c r="J544" s="139">
        <f>ROUND(I544*H544,2)</f>
        <v>0</v>
      </c>
      <c r="K544" s="135" t="s">
        <v>127</v>
      </c>
      <c r="L544" s="32"/>
      <c r="M544" s="140" t="s">
        <v>1</v>
      </c>
      <c r="N544" s="141" t="s">
        <v>43</v>
      </c>
      <c r="P544" s="142">
        <f>O544*H544</f>
        <v>0</v>
      </c>
      <c r="Q544" s="142">
        <v>7.9000000000000008E-3</v>
      </c>
      <c r="R544" s="142">
        <f>Q544*H544</f>
        <v>0.23700000000000002</v>
      </c>
      <c r="S544" s="142">
        <v>0</v>
      </c>
      <c r="T544" s="143">
        <f>S544*H544</f>
        <v>0</v>
      </c>
      <c r="AR544" s="144" t="s">
        <v>142</v>
      </c>
      <c r="AT544" s="144" t="s">
        <v>123</v>
      </c>
      <c r="AU544" s="144" t="s">
        <v>129</v>
      </c>
      <c r="AY544" s="17" t="s">
        <v>120</v>
      </c>
      <c r="BE544" s="145">
        <f>IF(N544="základní",J544,0)</f>
        <v>0</v>
      </c>
      <c r="BF544" s="145">
        <f>IF(N544="snížená",J544,0)</f>
        <v>0</v>
      </c>
      <c r="BG544" s="145">
        <f>IF(N544="zákl. přenesená",J544,0)</f>
        <v>0</v>
      </c>
      <c r="BH544" s="145">
        <f>IF(N544="sníž. přenesená",J544,0)</f>
        <v>0</v>
      </c>
      <c r="BI544" s="145">
        <f>IF(N544="nulová",J544,0)</f>
        <v>0</v>
      </c>
      <c r="BJ544" s="17" t="s">
        <v>129</v>
      </c>
      <c r="BK544" s="145">
        <f>ROUND(I544*H544,2)</f>
        <v>0</v>
      </c>
      <c r="BL544" s="17" t="s">
        <v>142</v>
      </c>
      <c r="BM544" s="144" t="s">
        <v>771</v>
      </c>
    </row>
    <row r="545" spans="2:65" s="12" customFormat="1">
      <c r="B545" s="153"/>
      <c r="D545" s="146" t="s">
        <v>230</v>
      </c>
      <c r="E545" s="154" t="s">
        <v>1</v>
      </c>
      <c r="F545" s="155" t="s">
        <v>772</v>
      </c>
      <c r="H545" s="156">
        <v>30</v>
      </c>
      <c r="I545" s="157"/>
      <c r="L545" s="153"/>
      <c r="M545" s="158"/>
      <c r="T545" s="159"/>
      <c r="AT545" s="154" t="s">
        <v>230</v>
      </c>
      <c r="AU545" s="154" t="s">
        <v>129</v>
      </c>
      <c r="AV545" s="12" t="s">
        <v>129</v>
      </c>
      <c r="AW545" s="12" t="s">
        <v>32</v>
      </c>
      <c r="AX545" s="12" t="s">
        <v>85</v>
      </c>
      <c r="AY545" s="154" t="s">
        <v>120</v>
      </c>
    </row>
    <row r="546" spans="2:65" s="1" customFormat="1" ht="21.75" customHeight="1">
      <c r="B546" s="132"/>
      <c r="C546" s="133" t="s">
        <v>773</v>
      </c>
      <c r="D546" s="133" t="s">
        <v>123</v>
      </c>
      <c r="E546" s="134" t="s">
        <v>774</v>
      </c>
      <c r="F546" s="135" t="s">
        <v>775</v>
      </c>
      <c r="G546" s="136" t="s">
        <v>228</v>
      </c>
      <c r="H546" s="137">
        <v>31.39</v>
      </c>
      <c r="I546" s="138"/>
      <c r="J546" s="139">
        <f>ROUND(I546*H546,2)</f>
        <v>0</v>
      </c>
      <c r="K546" s="135" t="s">
        <v>127</v>
      </c>
      <c r="L546" s="32"/>
      <c r="M546" s="140" t="s">
        <v>1</v>
      </c>
      <c r="N546" s="141" t="s">
        <v>43</v>
      </c>
      <c r="P546" s="142">
        <f>O546*H546</f>
        <v>0</v>
      </c>
      <c r="Q546" s="142">
        <v>2.5999999999999998E-4</v>
      </c>
      <c r="R546" s="142">
        <f>Q546*H546</f>
        <v>8.1613999999999992E-3</v>
      </c>
      <c r="S546" s="142">
        <v>0</v>
      </c>
      <c r="T546" s="143">
        <f>S546*H546</f>
        <v>0</v>
      </c>
      <c r="AR546" s="144" t="s">
        <v>142</v>
      </c>
      <c r="AT546" s="144" t="s">
        <v>123</v>
      </c>
      <c r="AU546" s="144" t="s">
        <v>129</v>
      </c>
      <c r="AY546" s="17" t="s">
        <v>120</v>
      </c>
      <c r="BE546" s="145">
        <f>IF(N546="základní",J546,0)</f>
        <v>0</v>
      </c>
      <c r="BF546" s="145">
        <f>IF(N546="snížená",J546,0)</f>
        <v>0</v>
      </c>
      <c r="BG546" s="145">
        <f>IF(N546="zákl. přenesená",J546,0)</f>
        <v>0</v>
      </c>
      <c r="BH546" s="145">
        <f>IF(N546="sníž. přenesená",J546,0)</f>
        <v>0</v>
      </c>
      <c r="BI546" s="145">
        <f>IF(N546="nulová",J546,0)</f>
        <v>0</v>
      </c>
      <c r="BJ546" s="17" t="s">
        <v>129</v>
      </c>
      <c r="BK546" s="145">
        <f>ROUND(I546*H546,2)</f>
        <v>0</v>
      </c>
      <c r="BL546" s="17" t="s">
        <v>142</v>
      </c>
      <c r="BM546" s="144" t="s">
        <v>776</v>
      </c>
    </row>
    <row r="547" spans="2:65" s="12" customFormat="1">
      <c r="B547" s="153"/>
      <c r="D547" s="146" t="s">
        <v>230</v>
      </c>
      <c r="E547" s="154" t="s">
        <v>1</v>
      </c>
      <c r="F547" s="155" t="s">
        <v>777</v>
      </c>
      <c r="H547" s="156">
        <v>31.39</v>
      </c>
      <c r="I547" s="157"/>
      <c r="L547" s="153"/>
      <c r="M547" s="158"/>
      <c r="T547" s="159"/>
      <c r="AT547" s="154" t="s">
        <v>230</v>
      </c>
      <c r="AU547" s="154" t="s">
        <v>129</v>
      </c>
      <c r="AV547" s="12" t="s">
        <v>129</v>
      </c>
      <c r="AW547" s="12" t="s">
        <v>32</v>
      </c>
      <c r="AX547" s="12" t="s">
        <v>85</v>
      </c>
      <c r="AY547" s="154" t="s">
        <v>120</v>
      </c>
    </row>
    <row r="548" spans="2:65" s="1" customFormat="1" ht="16.5" customHeight="1">
      <c r="B548" s="132"/>
      <c r="C548" s="133" t="s">
        <v>778</v>
      </c>
      <c r="D548" s="133" t="s">
        <v>123</v>
      </c>
      <c r="E548" s="134" t="s">
        <v>779</v>
      </c>
      <c r="F548" s="135" t="s">
        <v>780</v>
      </c>
      <c r="G548" s="136" t="s">
        <v>228</v>
      </c>
      <c r="H548" s="137">
        <v>407.911</v>
      </c>
      <c r="I548" s="138"/>
      <c r="J548" s="139">
        <f>ROUND(I548*H548,2)</f>
        <v>0</v>
      </c>
      <c r="K548" s="135" t="s">
        <v>127</v>
      </c>
      <c r="L548" s="32"/>
      <c r="M548" s="140" t="s">
        <v>1</v>
      </c>
      <c r="N548" s="141" t="s">
        <v>43</v>
      </c>
      <c r="P548" s="142">
        <f>O548*H548</f>
        <v>0</v>
      </c>
      <c r="Q548" s="142">
        <v>2.5999999999999998E-4</v>
      </c>
      <c r="R548" s="142">
        <f>Q548*H548</f>
        <v>0.10605685999999999</v>
      </c>
      <c r="S548" s="142">
        <v>0</v>
      </c>
      <c r="T548" s="143">
        <f>S548*H548</f>
        <v>0</v>
      </c>
      <c r="AR548" s="144" t="s">
        <v>142</v>
      </c>
      <c r="AT548" s="144" t="s">
        <v>123</v>
      </c>
      <c r="AU548" s="144" t="s">
        <v>129</v>
      </c>
      <c r="AY548" s="17" t="s">
        <v>120</v>
      </c>
      <c r="BE548" s="145">
        <f>IF(N548="základní",J548,0)</f>
        <v>0</v>
      </c>
      <c r="BF548" s="145">
        <f>IF(N548="snížená",J548,0)</f>
        <v>0</v>
      </c>
      <c r="BG548" s="145">
        <f>IF(N548="zákl. přenesená",J548,0)</f>
        <v>0</v>
      </c>
      <c r="BH548" s="145">
        <f>IF(N548="sníž. přenesená",J548,0)</f>
        <v>0</v>
      </c>
      <c r="BI548" s="145">
        <f>IF(N548="nulová",J548,0)</f>
        <v>0</v>
      </c>
      <c r="BJ548" s="17" t="s">
        <v>129</v>
      </c>
      <c r="BK548" s="145">
        <f>ROUND(I548*H548,2)</f>
        <v>0</v>
      </c>
      <c r="BL548" s="17" t="s">
        <v>142</v>
      </c>
      <c r="BM548" s="144" t="s">
        <v>781</v>
      </c>
    </row>
    <row r="549" spans="2:65" s="12" customFormat="1">
      <c r="B549" s="153"/>
      <c r="D549" s="146" t="s">
        <v>230</v>
      </c>
      <c r="E549" s="154" t="s">
        <v>1</v>
      </c>
      <c r="F549" s="155" t="s">
        <v>782</v>
      </c>
      <c r="H549" s="156">
        <v>407.911</v>
      </c>
      <c r="I549" s="157"/>
      <c r="L549" s="153"/>
      <c r="M549" s="158"/>
      <c r="T549" s="159"/>
      <c r="AT549" s="154" t="s">
        <v>230</v>
      </c>
      <c r="AU549" s="154" t="s">
        <v>129</v>
      </c>
      <c r="AV549" s="12" t="s">
        <v>129</v>
      </c>
      <c r="AW549" s="12" t="s">
        <v>32</v>
      </c>
      <c r="AX549" s="12" t="s">
        <v>85</v>
      </c>
      <c r="AY549" s="154" t="s">
        <v>120</v>
      </c>
    </row>
    <row r="550" spans="2:65" s="1" customFormat="1" ht="37.9" customHeight="1">
      <c r="B550" s="132"/>
      <c r="C550" s="133" t="s">
        <v>783</v>
      </c>
      <c r="D550" s="133" t="s">
        <v>123</v>
      </c>
      <c r="E550" s="134" t="s">
        <v>784</v>
      </c>
      <c r="F550" s="135" t="s">
        <v>785</v>
      </c>
      <c r="G550" s="136" t="s">
        <v>228</v>
      </c>
      <c r="H550" s="137">
        <v>8.84</v>
      </c>
      <c r="I550" s="138"/>
      <c r="J550" s="139">
        <f>ROUND(I550*H550,2)</f>
        <v>0</v>
      </c>
      <c r="K550" s="135" t="s">
        <v>127</v>
      </c>
      <c r="L550" s="32"/>
      <c r="M550" s="140" t="s">
        <v>1</v>
      </c>
      <c r="N550" s="141" t="s">
        <v>43</v>
      </c>
      <c r="P550" s="142">
        <f>O550*H550</f>
        <v>0</v>
      </c>
      <c r="Q550" s="142">
        <v>8.3899999999999999E-3</v>
      </c>
      <c r="R550" s="142">
        <f>Q550*H550</f>
        <v>7.41676E-2</v>
      </c>
      <c r="S550" s="142">
        <v>0</v>
      </c>
      <c r="T550" s="143">
        <f>S550*H550</f>
        <v>0</v>
      </c>
      <c r="AR550" s="144" t="s">
        <v>142</v>
      </c>
      <c r="AT550" s="144" t="s">
        <v>123</v>
      </c>
      <c r="AU550" s="144" t="s">
        <v>129</v>
      </c>
      <c r="AY550" s="17" t="s">
        <v>120</v>
      </c>
      <c r="BE550" s="145">
        <f>IF(N550="základní",J550,0)</f>
        <v>0</v>
      </c>
      <c r="BF550" s="145">
        <f>IF(N550="snížená",J550,0)</f>
        <v>0</v>
      </c>
      <c r="BG550" s="145">
        <f>IF(N550="zákl. přenesená",J550,0)</f>
        <v>0</v>
      </c>
      <c r="BH550" s="145">
        <f>IF(N550="sníž. přenesená",J550,0)</f>
        <v>0</v>
      </c>
      <c r="BI550" s="145">
        <f>IF(N550="nulová",J550,0)</f>
        <v>0</v>
      </c>
      <c r="BJ550" s="17" t="s">
        <v>129</v>
      </c>
      <c r="BK550" s="145">
        <f>ROUND(I550*H550,2)</f>
        <v>0</v>
      </c>
      <c r="BL550" s="17" t="s">
        <v>142</v>
      </c>
      <c r="BM550" s="144" t="s">
        <v>786</v>
      </c>
    </row>
    <row r="551" spans="2:65" s="12" customFormat="1">
      <c r="B551" s="153"/>
      <c r="D551" s="146" t="s">
        <v>230</v>
      </c>
      <c r="E551" s="154" t="s">
        <v>1</v>
      </c>
      <c r="F551" s="155" t="s">
        <v>787</v>
      </c>
      <c r="H551" s="156">
        <v>5.0999999999999996</v>
      </c>
      <c r="I551" s="157"/>
      <c r="L551" s="153"/>
      <c r="M551" s="158"/>
      <c r="T551" s="159"/>
      <c r="AT551" s="154" t="s">
        <v>230</v>
      </c>
      <c r="AU551" s="154" t="s">
        <v>129</v>
      </c>
      <c r="AV551" s="12" t="s">
        <v>129</v>
      </c>
      <c r="AW551" s="12" t="s">
        <v>32</v>
      </c>
      <c r="AX551" s="12" t="s">
        <v>77</v>
      </c>
      <c r="AY551" s="154" t="s">
        <v>120</v>
      </c>
    </row>
    <row r="552" spans="2:65" s="12" customFormat="1">
      <c r="B552" s="153"/>
      <c r="D552" s="146" t="s">
        <v>230</v>
      </c>
      <c r="E552" s="154" t="s">
        <v>1</v>
      </c>
      <c r="F552" s="155" t="s">
        <v>788</v>
      </c>
      <c r="H552" s="156">
        <v>3.74</v>
      </c>
      <c r="I552" s="157"/>
      <c r="L552" s="153"/>
      <c r="M552" s="158"/>
      <c r="T552" s="159"/>
      <c r="AT552" s="154" t="s">
        <v>230</v>
      </c>
      <c r="AU552" s="154" t="s">
        <v>129</v>
      </c>
      <c r="AV552" s="12" t="s">
        <v>129</v>
      </c>
      <c r="AW552" s="12" t="s">
        <v>32</v>
      </c>
      <c r="AX552" s="12" t="s">
        <v>77</v>
      </c>
      <c r="AY552" s="154" t="s">
        <v>120</v>
      </c>
    </row>
    <row r="553" spans="2:65" s="14" customFormat="1">
      <c r="B553" s="177"/>
      <c r="D553" s="146" t="s">
        <v>230</v>
      </c>
      <c r="E553" s="178" t="s">
        <v>1</v>
      </c>
      <c r="F553" s="179" t="s">
        <v>304</v>
      </c>
      <c r="H553" s="180">
        <v>8.84</v>
      </c>
      <c r="I553" s="181"/>
      <c r="L553" s="177"/>
      <c r="M553" s="182"/>
      <c r="T553" s="183"/>
      <c r="AT553" s="178" t="s">
        <v>230</v>
      </c>
      <c r="AU553" s="178" t="s">
        <v>129</v>
      </c>
      <c r="AV553" s="14" t="s">
        <v>142</v>
      </c>
      <c r="AW553" s="14" t="s">
        <v>32</v>
      </c>
      <c r="AX553" s="14" t="s">
        <v>85</v>
      </c>
      <c r="AY553" s="178" t="s">
        <v>120</v>
      </c>
    </row>
    <row r="554" spans="2:65" s="1" customFormat="1" ht="16.5" customHeight="1">
      <c r="B554" s="132"/>
      <c r="C554" s="160" t="s">
        <v>789</v>
      </c>
      <c r="D554" s="160" t="s">
        <v>254</v>
      </c>
      <c r="E554" s="161" t="s">
        <v>790</v>
      </c>
      <c r="F554" s="162" t="s">
        <v>791</v>
      </c>
      <c r="G554" s="163" t="s">
        <v>228</v>
      </c>
      <c r="H554" s="164">
        <v>9.282</v>
      </c>
      <c r="I554" s="165"/>
      <c r="J554" s="166">
        <f>ROUND(I554*H554,2)</f>
        <v>0</v>
      </c>
      <c r="K554" s="162" t="s">
        <v>127</v>
      </c>
      <c r="L554" s="167"/>
      <c r="M554" s="168" t="s">
        <v>1</v>
      </c>
      <c r="N554" s="169" t="s">
        <v>43</v>
      </c>
      <c r="P554" s="142">
        <f>O554*H554</f>
        <v>0</v>
      </c>
      <c r="Q554" s="142">
        <v>4.4999999999999999E-4</v>
      </c>
      <c r="R554" s="142">
        <f>Q554*H554</f>
        <v>4.1768999999999999E-3</v>
      </c>
      <c r="S554" s="142">
        <v>0</v>
      </c>
      <c r="T554" s="143">
        <f>S554*H554</f>
        <v>0</v>
      </c>
      <c r="AR554" s="144" t="s">
        <v>161</v>
      </c>
      <c r="AT554" s="144" t="s">
        <v>254</v>
      </c>
      <c r="AU554" s="144" t="s">
        <v>129</v>
      </c>
      <c r="AY554" s="17" t="s">
        <v>120</v>
      </c>
      <c r="BE554" s="145">
        <f>IF(N554="základní",J554,0)</f>
        <v>0</v>
      </c>
      <c r="BF554" s="145">
        <f>IF(N554="snížená",J554,0)</f>
        <v>0</v>
      </c>
      <c r="BG554" s="145">
        <f>IF(N554="zákl. přenesená",J554,0)</f>
        <v>0</v>
      </c>
      <c r="BH554" s="145">
        <f>IF(N554="sníž. přenesená",J554,0)</f>
        <v>0</v>
      </c>
      <c r="BI554" s="145">
        <f>IF(N554="nulová",J554,0)</f>
        <v>0</v>
      </c>
      <c r="BJ554" s="17" t="s">
        <v>129</v>
      </c>
      <c r="BK554" s="145">
        <f>ROUND(I554*H554,2)</f>
        <v>0</v>
      </c>
      <c r="BL554" s="17" t="s">
        <v>142</v>
      </c>
      <c r="BM554" s="144" t="s">
        <v>792</v>
      </c>
    </row>
    <row r="555" spans="2:65" s="12" customFormat="1">
      <c r="B555" s="153"/>
      <c r="D555" s="146" t="s">
        <v>230</v>
      </c>
      <c r="E555" s="154" t="s">
        <v>1</v>
      </c>
      <c r="F555" s="155" t="s">
        <v>793</v>
      </c>
      <c r="H555" s="156">
        <v>9.282</v>
      </c>
      <c r="I555" s="157"/>
      <c r="L555" s="153"/>
      <c r="M555" s="158"/>
      <c r="T555" s="159"/>
      <c r="AT555" s="154" t="s">
        <v>230</v>
      </c>
      <c r="AU555" s="154" t="s">
        <v>129</v>
      </c>
      <c r="AV555" s="12" t="s">
        <v>129</v>
      </c>
      <c r="AW555" s="12" t="s">
        <v>32</v>
      </c>
      <c r="AX555" s="12" t="s">
        <v>85</v>
      </c>
      <c r="AY555" s="154" t="s">
        <v>120</v>
      </c>
    </row>
    <row r="556" spans="2:65" s="1" customFormat="1" ht="44.25" customHeight="1">
      <c r="B556" s="132"/>
      <c r="C556" s="133" t="s">
        <v>794</v>
      </c>
      <c r="D556" s="133" t="s">
        <v>123</v>
      </c>
      <c r="E556" s="134" t="s">
        <v>795</v>
      </c>
      <c r="F556" s="135" t="s">
        <v>796</v>
      </c>
      <c r="G556" s="136" t="s">
        <v>228</v>
      </c>
      <c r="H556" s="137">
        <v>9.9499999999999993</v>
      </c>
      <c r="I556" s="138"/>
      <c r="J556" s="139">
        <f>ROUND(I556*H556,2)</f>
        <v>0</v>
      </c>
      <c r="K556" s="135" t="s">
        <v>127</v>
      </c>
      <c r="L556" s="32"/>
      <c r="M556" s="140" t="s">
        <v>1</v>
      </c>
      <c r="N556" s="141" t="s">
        <v>43</v>
      </c>
      <c r="P556" s="142">
        <f>O556*H556</f>
        <v>0</v>
      </c>
      <c r="Q556" s="142">
        <v>8.6E-3</v>
      </c>
      <c r="R556" s="142">
        <f>Q556*H556</f>
        <v>8.5569999999999993E-2</v>
      </c>
      <c r="S556" s="142">
        <v>0</v>
      </c>
      <c r="T556" s="143">
        <f>S556*H556</f>
        <v>0</v>
      </c>
      <c r="AR556" s="144" t="s">
        <v>142</v>
      </c>
      <c r="AT556" s="144" t="s">
        <v>123</v>
      </c>
      <c r="AU556" s="144" t="s">
        <v>129</v>
      </c>
      <c r="AY556" s="17" t="s">
        <v>120</v>
      </c>
      <c r="BE556" s="145">
        <f>IF(N556="základní",J556,0)</f>
        <v>0</v>
      </c>
      <c r="BF556" s="145">
        <f>IF(N556="snížená",J556,0)</f>
        <v>0</v>
      </c>
      <c r="BG556" s="145">
        <f>IF(N556="zákl. přenesená",J556,0)</f>
        <v>0</v>
      </c>
      <c r="BH556" s="145">
        <f>IF(N556="sníž. přenesená",J556,0)</f>
        <v>0</v>
      </c>
      <c r="BI556" s="145">
        <f>IF(N556="nulová",J556,0)</f>
        <v>0</v>
      </c>
      <c r="BJ556" s="17" t="s">
        <v>129</v>
      </c>
      <c r="BK556" s="145">
        <f>ROUND(I556*H556,2)</f>
        <v>0</v>
      </c>
      <c r="BL556" s="17" t="s">
        <v>142</v>
      </c>
      <c r="BM556" s="144" t="s">
        <v>797</v>
      </c>
    </row>
    <row r="557" spans="2:65" s="12" customFormat="1">
      <c r="B557" s="153"/>
      <c r="D557" s="146" t="s">
        <v>230</v>
      </c>
      <c r="E557" s="154" t="s">
        <v>1</v>
      </c>
      <c r="F557" s="155" t="s">
        <v>798</v>
      </c>
      <c r="H557" s="156">
        <v>9.9499999999999993</v>
      </c>
      <c r="I557" s="157"/>
      <c r="L557" s="153"/>
      <c r="M557" s="158"/>
      <c r="T557" s="159"/>
      <c r="AT557" s="154" t="s">
        <v>230</v>
      </c>
      <c r="AU557" s="154" t="s">
        <v>129</v>
      </c>
      <c r="AV557" s="12" t="s">
        <v>129</v>
      </c>
      <c r="AW557" s="12" t="s">
        <v>32</v>
      </c>
      <c r="AX557" s="12" t="s">
        <v>77</v>
      </c>
      <c r="AY557" s="154" t="s">
        <v>120</v>
      </c>
    </row>
    <row r="558" spans="2:65" s="14" customFormat="1">
      <c r="B558" s="177"/>
      <c r="D558" s="146" t="s">
        <v>230</v>
      </c>
      <c r="E558" s="178" t="s">
        <v>1</v>
      </c>
      <c r="F558" s="179" t="s">
        <v>304</v>
      </c>
      <c r="H558" s="180">
        <v>9.9499999999999993</v>
      </c>
      <c r="I558" s="181"/>
      <c r="L558" s="177"/>
      <c r="M558" s="182"/>
      <c r="T558" s="183"/>
      <c r="AT558" s="178" t="s">
        <v>230</v>
      </c>
      <c r="AU558" s="178" t="s">
        <v>129</v>
      </c>
      <c r="AV558" s="14" t="s">
        <v>142</v>
      </c>
      <c r="AW558" s="14" t="s">
        <v>32</v>
      </c>
      <c r="AX558" s="14" t="s">
        <v>85</v>
      </c>
      <c r="AY558" s="178" t="s">
        <v>120</v>
      </c>
    </row>
    <row r="559" spans="2:65" s="1" customFormat="1" ht="16.5" customHeight="1">
      <c r="B559" s="132"/>
      <c r="C559" s="160" t="s">
        <v>799</v>
      </c>
      <c r="D559" s="160" t="s">
        <v>254</v>
      </c>
      <c r="E559" s="161" t="s">
        <v>800</v>
      </c>
      <c r="F559" s="162" t="s">
        <v>801</v>
      </c>
      <c r="G559" s="163" t="s">
        <v>228</v>
      </c>
      <c r="H559" s="164">
        <v>10.448</v>
      </c>
      <c r="I559" s="165"/>
      <c r="J559" s="166">
        <f>ROUND(I559*H559,2)</f>
        <v>0</v>
      </c>
      <c r="K559" s="162" t="s">
        <v>127</v>
      </c>
      <c r="L559" s="167"/>
      <c r="M559" s="168" t="s">
        <v>1</v>
      </c>
      <c r="N559" s="169" t="s">
        <v>43</v>
      </c>
      <c r="P559" s="142">
        <f>O559*H559</f>
        <v>0</v>
      </c>
      <c r="Q559" s="142">
        <v>1.8E-3</v>
      </c>
      <c r="R559" s="142">
        <f>Q559*H559</f>
        <v>1.8806400000000001E-2</v>
      </c>
      <c r="S559" s="142">
        <v>0</v>
      </c>
      <c r="T559" s="143">
        <f>S559*H559</f>
        <v>0</v>
      </c>
      <c r="AR559" s="144" t="s">
        <v>161</v>
      </c>
      <c r="AT559" s="144" t="s">
        <v>254</v>
      </c>
      <c r="AU559" s="144" t="s">
        <v>129</v>
      </c>
      <c r="AY559" s="17" t="s">
        <v>120</v>
      </c>
      <c r="BE559" s="145">
        <f>IF(N559="základní",J559,0)</f>
        <v>0</v>
      </c>
      <c r="BF559" s="145">
        <f>IF(N559="snížená",J559,0)</f>
        <v>0</v>
      </c>
      <c r="BG559" s="145">
        <f>IF(N559="zákl. přenesená",J559,0)</f>
        <v>0</v>
      </c>
      <c r="BH559" s="145">
        <f>IF(N559="sníž. přenesená",J559,0)</f>
        <v>0</v>
      </c>
      <c r="BI559" s="145">
        <f>IF(N559="nulová",J559,0)</f>
        <v>0</v>
      </c>
      <c r="BJ559" s="17" t="s">
        <v>129</v>
      </c>
      <c r="BK559" s="145">
        <f>ROUND(I559*H559,2)</f>
        <v>0</v>
      </c>
      <c r="BL559" s="17" t="s">
        <v>142</v>
      </c>
      <c r="BM559" s="144" t="s">
        <v>802</v>
      </c>
    </row>
    <row r="560" spans="2:65" s="12" customFormat="1">
      <c r="B560" s="153"/>
      <c r="D560" s="146" t="s">
        <v>230</v>
      </c>
      <c r="E560" s="154" t="s">
        <v>1</v>
      </c>
      <c r="F560" s="155" t="s">
        <v>803</v>
      </c>
      <c r="H560" s="156">
        <v>10.448</v>
      </c>
      <c r="I560" s="157"/>
      <c r="L560" s="153"/>
      <c r="M560" s="158"/>
      <c r="T560" s="159"/>
      <c r="AT560" s="154" t="s">
        <v>230</v>
      </c>
      <c r="AU560" s="154" t="s">
        <v>129</v>
      </c>
      <c r="AV560" s="12" t="s">
        <v>129</v>
      </c>
      <c r="AW560" s="12" t="s">
        <v>32</v>
      </c>
      <c r="AX560" s="12" t="s">
        <v>85</v>
      </c>
      <c r="AY560" s="154" t="s">
        <v>120</v>
      </c>
    </row>
    <row r="561" spans="2:65" s="1" customFormat="1" ht="44.25" customHeight="1">
      <c r="B561" s="132"/>
      <c r="C561" s="133" t="s">
        <v>804</v>
      </c>
      <c r="D561" s="133" t="s">
        <v>123</v>
      </c>
      <c r="E561" s="134" t="s">
        <v>805</v>
      </c>
      <c r="F561" s="135" t="s">
        <v>806</v>
      </c>
      <c r="G561" s="136" t="s">
        <v>228</v>
      </c>
      <c r="H561" s="137">
        <v>12.6</v>
      </c>
      <c r="I561" s="138"/>
      <c r="J561" s="139">
        <f>ROUND(I561*H561,2)</f>
        <v>0</v>
      </c>
      <c r="K561" s="135" t="s">
        <v>127</v>
      </c>
      <c r="L561" s="32"/>
      <c r="M561" s="140" t="s">
        <v>1</v>
      </c>
      <c r="N561" s="141" t="s">
        <v>43</v>
      </c>
      <c r="P561" s="142">
        <f>O561*H561</f>
        <v>0</v>
      </c>
      <c r="Q561" s="142">
        <v>8.6999999999999994E-3</v>
      </c>
      <c r="R561" s="142">
        <f>Q561*H561</f>
        <v>0.10962</v>
      </c>
      <c r="S561" s="142">
        <v>0</v>
      </c>
      <c r="T561" s="143">
        <f>S561*H561</f>
        <v>0</v>
      </c>
      <c r="AR561" s="144" t="s">
        <v>142</v>
      </c>
      <c r="AT561" s="144" t="s">
        <v>123</v>
      </c>
      <c r="AU561" s="144" t="s">
        <v>129</v>
      </c>
      <c r="AY561" s="17" t="s">
        <v>120</v>
      </c>
      <c r="BE561" s="145">
        <f>IF(N561="základní",J561,0)</f>
        <v>0</v>
      </c>
      <c r="BF561" s="145">
        <f>IF(N561="snížená",J561,0)</f>
        <v>0</v>
      </c>
      <c r="BG561" s="145">
        <f>IF(N561="zákl. přenesená",J561,0)</f>
        <v>0</v>
      </c>
      <c r="BH561" s="145">
        <f>IF(N561="sníž. přenesená",J561,0)</f>
        <v>0</v>
      </c>
      <c r="BI561" s="145">
        <f>IF(N561="nulová",J561,0)</f>
        <v>0</v>
      </c>
      <c r="BJ561" s="17" t="s">
        <v>129</v>
      </c>
      <c r="BK561" s="145">
        <f>ROUND(I561*H561,2)</f>
        <v>0</v>
      </c>
      <c r="BL561" s="17" t="s">
        <v>142</v>
      </c>
      <c r="BM561" s="144" t="s">
        <v>807</v>
      </c>
    </row>
    <row r="562" spans="2:65" s="12" customFormat="1">
      <c r="B562" s="153"/>
      <c r="D562" s="146" t="s">
        <v>230</v>
      </c>
      <c r="E562" s="154" t="s">
        <v>1</v>
      </c>
      <c r="F562" s="155" t="s">
        <v>808</v>
      </c>
      <c r="H562" s="156">
        <v>12.6</v>
      </c>
      <c r="I562" s="157"/>
      <c r="L562" s="153"/>
      <c r="M562" s="158"/>
      <c r="T562" s="159"/>
      <c r="AT562" s="154" t="s">
        <v>230</v>
      </c>
      <c r="AU562" s="154" t="s">
        <v>129</v>
      </c>
      <c r="AV562" s="12" t="s">
        <v>129</v>
      </c>
      <c r="AW562" s="12" t="s">
        <v>32</v>
      </c>
      <c r="AX562" s="12" t="s">
        <v>85</v>
      </c>
      <c r="AY562" s="154" t="s">
        <v>120</v>
      </c>
    </row>
    <row r="563" spans="2:65" s="1" customFormat="1" ht="16.5" customHeight="1">
      <c r="B563" s="132"/>
      <c r="C563" s="160" t="s">
        <v>809</v>
      </c>
      <c r="D563" s="160" t="s">
        <v>254</v>
      </c>
      <c r="E563" s="161" t="s">
        <v>810</v>
      </c>
      <c r="F563" s="162" t="s">
        <v>811</v>
      </c>
      <c r="G563" s="163" t="s">
        <v>228</v>
      </c>
      <c r="H563" s="164">
        <v>13.23</v>
      </c>
      <c r="I563" s="165"/>
      <c r="J563" s="166">
        <f>ROUND(I563*H563,2)</f>
        <v>0</v>
      </c>
      <c r="K563" s="162" t="s">
        <v>127</v>
      </c>
      <c r="L563" s="167"/>
      <c r="M563" s="168" t="s">
        <v>1</v>
      </c>
      <c r="N563" s="169" t="s">
        <v>43</v>
      </c>
      <c r="P563" s="142">
        <f>O563*H563</f>
        <v>0</v>
      </c>
      <c r="Q563" s="142">
        <v>2.3999999999999998E-3</v>
      </c>
      <c r="R563" s="142">
        <f>Q563*H563</f>
        <v>3.1751999999999996E-2</v>
      </c>
      <c r="S563" s="142">
        <v>0</v>
      </c>
      <c r="T563" s="143">
        <f>S563*H563</f>
        <v>0</v>
      </c>
      <c r="AR563" s="144" t="s">
        <v>161</v>
      </c>
      <c r="AT563" s="144" t="s">
        <v>254</v>
      </c>
      <c r="AU563" s="144" t="s">
        <v>129</v>
      </c>
      <c r="AY563" s="17" t="s">
        <v>120</v>
      </c>
      <c r="BE563" s="145">
        <f>IF(N563="základní",J563,0)</f>
        <v>0</v>
      </c>
      <c r="BF563" s="145">
        <f>IF(N563="snížená",J563,0)</f>
        <v>0</v>
      </c>
      <c r="BG563" s="145">
        <f>IF(N563="zákl. přenesená",J563,0)</f>
        <v>0</v>
      </c>
      <c r="BH563" s="145">
        <f>IF(N563="sníž. přenesená",J563,0)</f>
        <v>0</v>
      </c>
      <c r="BI563" s="145">
        <f>IF(N563="nulová",J563,0)</f>
        <v>0</v>
      </c>
      <c r="BJ563" s="17" t="s">
        <v>129</v>
      </c>
      <c r="BK563" s="145">
        <f>ROUND(I563*H563,2)</f>
        <v>0</v>
      </c>
      <c r="BL563" s="17" t="s">
        <v>142</v>
      </c>
      <c r="BM563" s="144" t="s">
        <v>812</v>
      </c>
    </row>
    <row r="564" spans="2:65" s="12" customFormat="1">
      <c r="B564" s="153"/>
      <c r="D564" s="146" t="s">
        <v>230</v>
      </c>
      <c r="E564" s="154" t="s">
        <v>1</v>
      </c>
      <c r="F564" s="155" t="s">
        <v>813</v>
      </c>
      <c r="H564" s="156">
        <v>13.23</v>
      </c>
      <c r="I564" s="157"/>
      <c r="L564" s="153"/>
      <c r="M564" s="158"/>
      <c r="T564" s="159"/>
      <c r="AT564" s="154" t="s">
        <v>230</v>
      </c>
      <c r="AU564" s="154" t="s">
        <v>129</v>
      </c>
      <c r="AV564" s="12" t="s">
        <v>129</v>
      </c>
      <c r="AW564" s="12" t="s">
        <v>32</v>
      </c>
      <c r="AX564" s="12" t="s">
        <v>85</v>
      </c>
      <c r="AY564" s="154" t="s">
        <v>120</v>
      </c>
    </row>
    <row r="565" spans="2:65" s="1" customFormat="1" ht="44.25" customHeight="1">
      <c r="B565" s="132"/>
      <c r="C565" s="133" t="s">
        <v>814</v>
      </c>
      <c r="D565" s="133" t="s">
        <v>123</v>
      </c>
      <c r="E565" s="134" t="s">
        <v>815</v>
      </c>
      <c r="F565" s="135" t="s">
        <v>816</v>
      </c>
      <c r="G565" s="136" t="s">
        <v>228</v>
      </c>
      <c r="H565" s="137">
        <v>11</v>
      </c>
      <c r="I565" s="138"/>
      <c r="J565" s="139">
        <f>ROUND(I565*H565,2)</f>
        <v>0</v>
      </c>
      <c r="K565" s="135" t="s">
        <v>127</v>
      </c>
      <c r="L565" s="32"/>
      <c r="M565" s="140" t="s">
        <v>1</v>
      </c>
      <c r="N565" s="141" t="s">
        <v>43</v>
      </c>
      <c r="P565" s="142">
        <f>O565*H565</f>
        <v>0</v>
      </c>
      <c r="Q565" s="142">
        <v>8.3499999999999998E-3</v>
      </c>
      <c r="R565" s="142">
        <f>Q565*H565</f>
        <v>9.1850000000000001E-2</v>
      </c>
      <c r="S565" s="142">
        <v>0</v>
      </c>
      <c r="T565" s="143">
        <f>S565*H565</f>
        <v>0</v>
      </c>
      <c r="AR565" s="144" t="s">
        <v>142</v>
      </c>
      <c r="AT565" s="144" t="s">
        <v>123</v>
      </c>
      <c r="AU565" s="144" t="s">
        <v>129</v>
      </c>
      <c r="AY565" s="17" t="s">
        <v>120</v>
      </c>
      <c r="BE565" s="145">
        <f>IF(N565="základní",J565,0)</f>
        <v>0</v>
      </c>
      <c r="BF565" s="145">
        <f>IF(N565="snížená",J565,0)</f>
        <v>0</v>
      </c>
      <c r="BG565" s="145">
        <f>IF(N565="zákl. přenesená",J565,0)</f>
        <v>0</v>
      </c>
      <c r="BH565" s="145">
        <f>IF(N565="sníž. přenesená",J565,0)</f>
        <v>0</v>
      </c>
      <c r="BI565" s="145">
        <f>IF(N565="nulová",J565,0)</f>
        <v>0</v>
      </c>
      <c r="BJ565" s="17" t="s">
        <v>129</v>
      </c>
      <c r="BK565" s="145">
        <f>ROUND(I565*H565,2)</f>
        <v>0</v>
      </c>
      <c r="BL565" s="17" t="s">
        <v>142</v>
      </c>
      <c r="BM565" s="144" t="s">
        <v>817</v>
      </c>
    </row>
    <row r="566" spans="2:65" s="12" customFormat="1">
      <c r="B566" s="153"/>
      <c r="D566" s="146" t="s">
        <v>230</v>
      </c>
      <c r="E566" s="154" t="s">
        <v>1</v>
      </c>
      <c r="F566" s="155" t="s">
        <v>818</v>
      </c>
      <c r="H566" s="156">
        <v>11</v>
      </c>
      <c r="I566" s="157"/>
      <c r="L566" s="153"/>
      <c r="M566" s="158"/>
      <c r="T566" s="159"/>
      <c r="AT566" s="154" t="s">
        <v>230</v>
      </c>
      <c r="AU566" s="154" t="s">
        <v>129</v>
      </c>
      <c r="AV566" s="12" t="s">
        <v>129</v>
      </c>
      <c r="AW566" s="12" t="s">
        <v>32</v>
      </c>
      <c r="AX566" s="12" t="s">
        <v>77</v>
      </c>
      <c r="AY566" s="154" t="s">
        <v>120</v>
      </c>
    </row>
    <row r="567" spans="2:65" s="14" customFormat="1">
      <c r="B567" s="177"/>
      <c r="D567" s="146" t="s">
        <v>230</v>
      </c>
      <c r="E567" s="178" t="s">
        <v>1</v>
      </c>
      <c r="F567" s="179" t="s">
        <v>304</v>
      </c>
      <c r="H567" s="180">
        <v>11</v>
      </c>
      <c r="I567" s="181"/>
      <c r="L567" s="177"/>
      <c r="M567" s="182"/>
      <c r="T567" s="183"/>
      <c r="AT567" s="178" t="s">
        <v>230</v>
      </c>
      <c r="AU567" s="178" t="s">
        <v>129</v>
      </c>
      <c r="AV567" s="14" t="s">
        <v>142</v>
      </c>
      <c r="AW567" s="14" t="s">
        <v>32</v>
      </c>
      <c r="AX567" s="14" t="s">
        <v>85</v>
      </c>
      <c r="AY567" s="178" t="s">
        <v>120</v>
      </c>
    </row>
    <row r="568" spans="2:65" s="1" customFormat="1" ht="16.5" customHeight="1">
      <c r="B568" s="132"/>
      <c r="C568" s="160" t="s">
        <v>819</v>
      </c>
      <c r="D568" s="160" t="s">
        <v>254</v>
      </c>
      <c r="E568" s="161" t="s">
        <v>820</v>
      </c>
      <c r="F568" s="162" t="s">
        <v>821</v>
      </c>
      <c r="G568" s="163" t="s">
        <v>228</v>
      </c>
      <c r="H568" s="164">
        <v>11.55</v>
      </c>
      <c r="I568" s="165"/>
      <c r="J568" s="166">
        <f>ROUND(I568*H568,2)</f>
        <v>0</v>
      </c>
      <c r="K568" s="162" t="s">
        <v>127</v>
      </c>
      <c r="L568" s="167"/>
      <c r="M568" s="168" t="s">
        <v>1</v>
      </c>
      <c r="N568" s="169" t="s">
        <v>43</v>
      </c>
      <c r="P568" s="142">
        <f>O568*H568</f>
        <v>0</v>
      </c>
      <c r="Q568" s="142">
        <v>8.9999999999999998E-4</v>
      </c>
      <c r="R568" s="142">
        <f>Q568*H568</f>
        <v>1.0395E-2</v>
      </c>
      <c r="S568" s="142">
        <v>0</v>
      </c>
      <c r="T568" s="143">
        <f>S568*H568</f>
        <v>0</v>
      </c>
      <c r="AR568" s="144" t="s">
        <v>161</v>
      </c>
      <c r="AT568" s="144" t="s">
        <v>254</v>
      </c>
      <c r="AU568" s="144" t="s">
        <v>129</v>
      </c>
      <c r="AY568" s="17" t="s">
        <v>120</v>
      </c>
      <c r="BE568" s="145">
        <f>IF(N568="základní",J568,0)</f>
        <v>0</v>
      </c>
      <c r="BF568" s="145">
        <f>IF(N568="snížená",J568,0)</f>
        <v>0</v>
      </c>
      <c r="BG568" s="145">
        <f>IF(N568="zákl. přenesená",J568,0)</f>
        <v>0</v>
      </c>
      <c r="BH568" s="145">
        <f>IF(N568="sníž. přenesená",J568,0)</f>
        <v>0</v>
      </c>
      <c r="BI568" s="145">
        <f>IF(N568="nulová",J568,0)</f>
        <v>0</v>
      </c>
      <c r="BJ568" s="17" t="s">
        <v>129</v>
      </c>
      <c r="BK568" s="145">
        <f>ROUND(I568*H568,2)</f>
        <v>0</v>
      </c>
      <c r="BL568" s="17" t="s">
        <v>142</v>
      </c>
      <c r="BM568" s="144" t="s">
        <v>822</v>
      </c>
    </row>
    <row r="569" spans="2:65" s="12" customFormat="1">
      <c r="B569" s="153"/>
      <c r="D569" s="146" t="s">
        <v>230</v>
      </c>
      <c r="E569" s="154" t="s">
        <v>1</v>
      </c>
      <c r="F569" s="155" t="s">
        <v>823</v>
      </c>
      <c r="H569" s="156">
        <v>11.55</v>
      </c>
      <c r="I569" s="157"/>
      <c r="L569" s="153"/>
      <c r="M569" s="158"/>
      <c r="T569" s="159"/>
      <c r="AT569" s="154" t="s">
        <v>230</v>
      </c>
      <c r="AU569" s="154" t="s">
        <v>129</v>
      </c>
      <c r="AV569" s="12" t="s">
        <v>129</v>
      </c>
      <c r="AW569" s="12" t="s">
        <v>32</v>
      </c>
      <c r="AX569" s="12" t="s">
        <v>85</v>
      </c>
      <c r="AY569" s="154" t="s">
        <v>120</v>
      </c>
    </row>
    <row r="570" spans="2:65" s="1" customFormat="1" ht="44.25" customHeight="1">
      <c r="B570" s="132"/>
      <c r="C570" s="133" t="s">
        <v>824</v>
      </c>
      <c r="D570" s="133" t="s">
        <v>123</v>
      </c>
      <c r="E570" s="134" t="s">
        <v>825</v>
      </c>
      <c r="F570" s="135" t="s">
        <v>826</v>
      </c>
      <c r="G570" s="136" t="s">
        <v>228</v>
      </c>
      <c r="H570" s="137">
        <v>15.52</v>
      </c>
      <c r="I570" s="138"/>
      <c r="J570" s="139">
        <f>ROUND(I570*H570,2)</f>
        <v>0</v>
      </c>
      <c r="K570" s="135" t="s">
        <v>127</v>
      </c>
      <c r="L570" s="32"/>
      <c r="M570" s="140" t="s">
        <v>1</v>
      </c>
      <c r="N570" s="141" t="s">
        <v>43</v>
      </c>
      <c r="P570" s="142">
        <f>O570*H570</f>
        <v>0</v>
      </c>
      <c r="Q570" s="142">
        <v>8.5199999999999998E-3</v>
      </c>
      <c r="R570" s="142">
        <f>Q570*H570</f>
        <v>0.1322304</v>
      </c>
      <c r="S570" s="142">
        <v>0</v>
      </c>
      <c r="T570" s="143">
        <f>S570*H570</f>
        <v>0</v>
      </c>
      <c r="AR570" s="144" t="s">
        <v>142</v>
      </c>
      <c r="AT570" s="144" t="s">
        <v>123</v>
      </c>
      <c r="AU570" s="144" t="s">
        <v>129</v>
      </c>
      <c r="AY570" s="17" t="s">
        <v>120</v>
      </c>
      <c r="BE570" s="145">
        <f>IF(N570="základní",J570,0)</f>
        <v>0</v>
      </c>
      <c r="BF570" s="145">
        <f>IF(N570="snížená",J570,0)</f>
        <v>0</v>
      </c>
      <c r="BG570" s="145">
        <f>IF(N570="zákl. přenesená",J570,0)</f>
        <v>0</v>
      </c>
      <c r="BH570" s="145">
        <f>IF(N570="sníž. přenesená",J570,0)</f>
        <v>0</v>
      </c>
      <c r="BI570" s="145">
        <f>IF(N570="nulová",J570,0)</f>
        <v>0</v>
      </c>
      <c r="BJ570" s="17" t="s">
        <v>129</v>
      </c>
      <c r="BK570" s="145">
        <f>ROUND(I570*H570,2)</f>
        <v>0</v>
      </c>
      <c r="BL570" s="17" t="s">
        <v>142</v>
      </c>
      <c r="BM570" s="144" t="s">
        <v>827</v>
      </c>
    </row>
    <row r="571" spans="2:65" s="12" customFormat="1">
      <c r="B571" s="153"/>
      <c r="D571" s="146" t="s">
        <v>230</v>
      </c>
      <c r="E571" s="154" t="s">
        <v>1</v>
      </c>
      <c r="F571" s="155" t="s">
        <v>828</v>
      </c>
      <c r="H571" s="156">
        <v>15.52</v>
      </c>
      <c r="I571" s="157"/>
      <c r="L571" s="153"/>
      <c r="M571" s="158"/>
      <c r="T571" s="159"/>
      <c r="AT571" s="154" t="s">
        <v>230</v>
      </c>
      <c r="AU571" s="154" t="s">
        <v>129</v>
      </c>
      <c r="AV571" s="12" t="s">
        <v>129</v>
      </c>
      <c r="AW571" s="12" t="s">
        <v>32</v>
      </c>
      <c r="AX571" s="12" t="s">
        <v>77</v>
      </c>
      <c r="AY571" s="154" t="s">
        <v>120</v>
      </c>
    </row>
    <row r="572" spans="2:65" s="14" customFormat="1">
      <c r="B572" s="177"/>
      <c r="D572" s="146" t="s">
        <v>230</v>
      </c>
      <c r="E572" s="178" t="s">
        <v>1</v>
      </c>
      <c r="F572" s="179" t="s">
        <v>304</v>
      </c>
      <c r="H572" s="180">
        <v>15.52</v>
      </c>
      <c r="I572" s="181"/>
      <c r="L572" s="177"/>
      <c r="M572" s="182"/>
      <c r="T572" s="183"/>
      <c r="AT572" s="178" t="s">
        <v>230</v>
      </c>
      <c r="AU572" s="178" t="s">
        <v>129</v>
      </c>
      <c r="AV572" s="14" t="s">
        <v>142</v>
      </c>
      <c r="AW572" s="14" t="s">
        <v>32</v>
      </c>
      <c r="AX572" s="14" t="s">
        <v>85</v>
      </c>
      <c r="AY572" s="178" t="s">
        <v>120</v>
      </c>
    </row>
    <row r="573" spans="2:65" s="1" customFormat="1" ht="16.5" customHeight="1">
      <c r="B573" s="132"/>
      <c r="C573" s="160" t="s">
        <v>829</v>
      </c>
      <c r="D573" s="160" t="s">
        <v>254</v>
      </c>
      <c r="E573" s="161" t="s">
        <v>830</v>
      </c>
      <c r="F573" s="162" t="s">
        <v>831</v>
      </c>
      <c r="G573" s="163" t="s">
        <v>228</v>
      </c>
      <c r="H573" s="164">
        <v>16.295999999999999</v>
      </c>
      <c r="I573" s="165"/>
      <c r="J573" s="166">
        <f>ROUND(I573*H573,2)</f>
        <v>0</v>
      </c>
      <c r="K573" s="162" t="s">
        <v>127</v>
      </c>
      <c r="L573" s="167"/>
      <c r="M573" s="168" t="s">
        <v>1</v>
      </c>
      <c r="N573" s="169" t="s">
        <v>43</v>
      </c>
      <c r="P573" s="142">
        <f>O573*H573</f>
        <v>0</v>
      </c>
      <c r="Q573" s="142">
        <v>1.5E-3</v>
      </c>
      <c r="R573" s="142">
        <f>Q573*H573</f>
        <v>2.4444E-2</v>
      </c>
      <c r="S573" s="142">
        <v>0</v>
      </c>
      <c r="T573" s="143">
        <f>S573*H573</f>
        <v>0</v>
      </c>
      <c r="AR573" s="144" t="s">
        <v>161</v>
      </c>
      <c r="AT573" s="144" t="s">
        <v>254</v>
      </c>
      <c r="AU573" s="144" t="s">
        <v>129</v>
      </c>
      <c r="AY573" s="17" t="s">
        <v>120</v>
      </c>
      <c r="BE573" s="145">
        <f>IF(N573="základní",J573,0)</f>
        <v>0</v>
      </c>
      <c r="BF573" s="145">
        <f>IF(N573="snížená",J573,0)</f>
        <v>0</v>
      </c>
      <c r="BG573" s="145">
        <f>IF(N573="zákl. přenesená",J573,0)</f>
        <v>0</v>
      </c>
      <c r="BH573" s="145">
        <f>IF(N573="sníž. přenesená",J573,0)</f>
        <v>0</v>
      </c>
      <c r="BI573" s="145">
        <f>IF(N573="nulová",J573,0)</f>
        <v>0</v>
      </c>
      <c r="BJ573" s="17" t="s">
        <v>129</v>
      </c>
      <c r="BK573" s="145">
        <f>ROUND(I573*H573,2)</f>
        <v>0</v>
      </c>
      <c r="BL573" s="17" t="s">
        <v>142</v>
      </c>
      <c r="BM573" s="144" t="s">
        <v>832</v>
      </c>
    </row>
    <row r="574" spans="2:65" s="12" customFormat="1">
      <c r="B574" s="153"/>
      <c r="D574" s="146" t="s">
        <v>230</v>
      </c>
      <c r="E574" s="154" t="s">
        <v>1</v>
      </c>
      <c r="F574" s="155" t="s">
        <v>833</v>
      </c>
      <c r="H574" s="156">
        <v>16.295999999999999</v>
      </c>
      <c r="I574" s="157"/>
      <c r="L574" s="153"/>
      <c r="M574" s="158"/>
      <c r="T574" s="159"/>
      <c r="AT574" s="154" t="s">
        <v>230</v>
      </c>
      <c r="AU574" s="154" t="s">
        <v>129</v>
      </c>
      <c r="AV574" s="12" t="s">
        <v>129</v>
      </c>
      <c r="AW574" s="12" t="s">
        <v>32</v>
      </c>
      <c r="AX574" s="12" t="s">
        <v>85</v>
      </c>
      <c r="AY574" s="154" t="s">
        <v>120</v>
      </c>
    </row>
    <row r="575" spans="2:65" s="1" customFormat="1" ht="44.25" customHeight="1">
      <c r="B575" s="132"/>
      <c r="C575" s="133" t="s">
        <v>834</v>
      </c>
      <c r="D575" s="133" t="s">
        <v>123</v>
      </c>
      <c r="E575" s="134" t="s">
        <v>835</v>
      </c>
      <c r="F575" s="135" t="s">
        <v>836</v>
      </c>
      <c r="G575" s="136" t="s">
        <v>228</v>
      </c>
      <c r="H575" s="137">
        <v>56.390999999999998</v>
      </c>
      <c r="I575" s="138"/>
      <c r="J575" s="139">
        <f>ROUND(I575*H575,2)</f>
        <v>0</v>
      </c>
      <c r="K575" s="135" t="s">
        <v>127</v>
      </c>
      <c r="L575" s="32"/>
      <c r="M575" s="140" t="s">
        <v>1</v>
      </c>
      <c r="N575" s="141" t="s">
        <v>43</v>
      </c>
      <c r="P575" s="142">
        <f>O575*H575</f>
        <v>0</v>
      </c>
      <c r="Q575" s="142">
        <v>8.6E-3</v>
      </c>
      <c r="R575" s="142">
        <f>Q575*H575</f>
        <v>0.48496259999999997</v>
      </c>
      <c r="S575" s="142">
        <v>0</v>
      </c>
      <c r="T575" s="143">
        <f>S575*H575</f>
        <v>0</v>
      </c>
      <c r="AR575" s="144" t="s">
        <v>142</v>
      </c>
      <c r="AT575" s="144" t="s">
        <v>123</v>
      </c>
      <c r="AU575" s="144" t="s">
        <v>129</v>
      </c>
      <c r="AY575" s="17" t="s">
        <v>120</v>
      </c>
      <c r="BE575" s="145">
        <f>IF(N575="základní",J575,0)</f>
        <v>0</v>
      </c>
      <c r="BF575" s="145">
        <f>IF(N575="snížená",J575,0)</f>
        <v>0</v>
      </c>
      <c r="BG575" s="145">
        <f>IF(N575="zákl. přenesená",J575,0)</f>
        <v>0</v>
      </c>
      <c r="BH575" s="145">
        <f>IF(N575="sníž. přenesená",J575,0)</f>
        <v>0</v>
      </c>
      <c r="BI575" s="145">
        <f>IF(N575="nulová",J575,0)</f>
        <v>0</v>
      </c>
      <c r="BJ575" s="17" t="s">
        <v>129</v>
      </c>
      <c r="BK575" s="145">
        <f>ROUND(I575*H575,2)</f>
        <v>0</v>
      </c>
      <c r="BL575" s="17" t="s">
        <v>142</v>
      </c>
      <c r="BM575" s="144" t="s">
        <v>837</v>
      </c>
    </row>
    <row r="576" spans="2:65" s="12" customFormat="1">
      <c r="B576" s="153"/>
      <c r="D576" s="146" t="s">
        <v>230</v>
      </c>
      <c r="E576" s="154" t="s">
        <v>1</v>
      </c>
      <c r="F576" s="155" t="s">
        <v>838</v>
      </c>
      <c r="H576" s="156">
        <v>19.428000000000001</v>
      </c>
      <c r="I576" s="157"/>
      <c r="L576" s="153"/>
      <c r="M576" s="158"/>
      <c r="T576" s="159"/>
      <c r="AT576" s="154" t="s">
        <v>230</v>
      </c>
      <c r="AU576" s="154" t="s">
        <v>129</v>
      </c>
      <c r="AV576" s="12" t="s">
        <v>129</v>
      </c>
      <c r="AW576" s="12" t="s">
        <v>32</v>
      </c>
      <c r="AX576" s="12" t="s">
        <v>77</v>
      </c>
      <c r="AY576" s="154" t="s">
        <v>120</v>
      </c>
    </row>
    <row r="577" spans="2:51" s="12" customFormat="1">
      <c r="B577" s="153"/>
      <c r="D577" s="146" t="s">
        <v>230</v>
      </c>
      <c r="E577" s="154" t="s">
        <v>1</v>
      </c>
      <c r="F577" s="155" t="s">
        <v>839</v>
      </c>
      <c r="H577" s="156">
        <v>-2.2549999999999999</v>
      </c>
      <c r="I577" s="157"/>
      <c r="L577" s="153"/>
      <c r="M577" s="158"/>
      <c r="T577" s="159"/>
      <c r="AT577" s="154" t="s">
        <v>230</v>
      </c>
      <c r="AU577" s="154" t="s">
        <v>129</v>
      </c>
      <c r="AV577" s="12" t="s">
        <v>129</v>
      </c>
      <c r="AW577" s="12" t="s">
        <v>32</v>
      </c>
      <c r="AX577" s="12" t="s">
        <v>77</v>
      </c>
      <c r="AY577" s="154" t="s">
        <v>120</v>
      </c>
    </row>
    <row r="578" spans="2:51" s="12" customFormat="1">
      <c r="B578" s="153"/>
      <c r="D578" s="146" t="s">
        <v>230</v>
      </c>
      <c r="E578" s="154" t="s">
        <v>1</v>
      </c>
      <c r="F578" s="155" t="s">
        <v>840</v>
      </c>
      <c r="H578" s="156">
        <v>-0.54</v>
      </c>
      <c r="I578" s="157"/>
      <c r="L578" s="153"/>
      <c r="M578" s="158"/>
      <c r="T578" s="159"/>
      <c r="AT578" s="154" t="s">
        <v>230</v>
      </c>
      <c r="AU578" s="154" t="s">
        <v>129</v>
      </c>
      <c r="AV578" s="12" t="s">
        <v>129</v>
      </c>
      <c r="AW578" s="12" t="s">
        <v>32</v>
      </c>
      <c r="AX578" s="12" t="s">
        <v>77</v>
      </c>
      <c r="AY578" s="154" t="s">
        <v>120</v>
      </c>
    </row>
    <row r="579" spans="2:51" s="12" customFormat="1">
      <c r="B579" s="153"/>
      <c r="D579" s="146" t="s">
        <v>230</v>
      </c>
      <c r="E579" s="154" t="s">
        <v>1</v>
      </c>
      <c r="F579" s="155" t="s">
        <v>841</v>
      </c>
      <c r="H579" s="156">
        <v>-0.81</v>
      </c>
      <c r="I579" s="157"/>
      <c r="L579" s="153"/>
      <c r="M579" s="158"/>
      <c r="T579" s="159"/>
      <c r="AT579" s="154" t="s">
        <v>230</v>
      </c>
      <c r="AU579" s="154" t="s">
        <v>129</v>
      </c>
      <c r="AV579" s="12" t="s">
        <v>129</v>
      </c>
      <c r="AW579" s="12" t="s">
        <v>32</v>
      </c>
      <c r="AX579" s="12" t="s">
        <v>77</v>
      </c>
      <c r="AY579" s="154" t="s">
        <v>120</v>
      </c>
    </row>
    <row r="580" spans="2:51" s="12" customFormat="1">
      <c r="B580" s="153"/>
      <c r="D580" s="146" t="s">
        <v>230</v>
      </c>
      <c r="E580" s="154" t="s">
        <v>1</v>
      </c>
      <c r="F580" s="155" t="s">
        <v>842</v>
      </c>
      <c r="H580" s="156">
        <v>-0.36</v>
      </c>
      <c r="I580" s="157"/>
      <c r="L580" s="153"/>
      <c r="M580" s="158"/>
      <c r="T580" s="159"/>
      <c r="AT580" s="154" t="s">
        <v>230</v>
      </c>
      <c r="AU580" s="154" t="s">
        <v>129</v>
      </c>
      <c r="AV580" s="12" t="s">
        <v>129</v>
      </c>
      <c r="AW580" s="12" t="s">
        <v>32</v>
      </c>
      <c r="AX580" s="12" t="s">
        <v>77</v>
      </c>
      <c r="AY580" s="154" t="s">
        <v>120</v>
      </c>
    </row>
    <row r="581" spans="2:51" s="12" customFormat="1">
      <c r="B581" s="153"/>
      <c r="D581" s="146" t="s">
        <v>230</v>
      </c>
      <c r="E581" s="154" t="s">
        <v>1</v>
      </c>
      <c r="F581" s="155" t="s">
        <v>843</v>
      </c>
      <c r="H581" s="156">
        <v>-1.1499999999999999</v>
      </c>
      <c r="I581" s="157"/>
      <c r="L581" s="153"/>
      <c r="M581" s="158"/>
      <c r="T581" s="159"/>
      <c r="AT581" s="154" t="s">
        <v>230</v>
      </c>
      <c r="AU581" s="154" t="s">
        <v>129</v>
      </c>
      <c r="AV581" s="12" t="s">
        <v>129</v>
      </c>
      <c r="AW581" s="12" t="s">
        <v>32</v>
      </c>
      <c r="AX581" s="12" t="s">
        <v>77</v>
      </c>
      <c r="AY581" s="154" t="s">
        <v>120</v>
      </c>
    </row>
    <row r="582" spans="2:51" s="13" customFormat="1">
      <c r="B582" s="170"/>
      <c r="D582" s="146" t="s">
        <v>230</v>
      </c>
      <c r="E582" s="171" t="s">
        <v>1</v>
      </c>
      <c r="F582" s="172" t="s">
        <v>844</v>
      </c>
      <c r="H582" s="173">
        <v>14.313000000000001</v>
      </c>
      <c r="I582" s="174"/>
      <c r="L582" s="170"/>
      <c r="M582" s="175"/>
      <c r="T582" s="176"/>
      <c r="AT582" s="171" t="s">
        <v>230</v>
      </c>
      <c r="AU582" s="171" t="s">
        <v>129</v>
      </c>
      <c r="AV582" s="13" t="s">
        <v>138</v>
      </c>
      <c r="AW582" s="13" t="s">
        <v>32</v>
      </c>
      <c r="AX582" s="13" t="s">
        <v>77</v>
      </c>
      <c r="AY582" s="171" t="s">
        <v>120</v>
      </c>
    </row>
    <row r="583" spans="2:51" s="12" customFormat="1">
      <c r="B583" s="153"/>
      <c r="D583" s="146" t="s">
        <v>230</v>
      </c>
      <c r="E583" s="154" t="s">
        <v>1</v>
      </c>
      <c r="F583" s="155" t="s">
        <v>845</v>
      </c>
      <c r="H583" s="156">
        <v>15.41</v>
      </c>
      <c r="I583" s="157"/>
      <c r="L583" s="153"/>
      <c r="M583" s="158"/>
      <c r="T583" s="159"/>
      <c r="AT583" s="154" t="s">
        <v>230</v>
      </c>
      <c r="AU583" s="154" t="s">
        <v>129</v>
      </c>
      <c r="AV583" s="12" t="s">
        <v>129</v>
      </c>
      <c r="AW583" s="12" t="s">
        <v>32</v>
      </c>
      <c r="AX583" s="12" t="s">
        <v>77</v>
      </c>
      <c r="AY583" s="154" t="s">
        <v>120</v>
      </c>
    </row>
    <row r="584" spans="2:51" s="12" customFormat="1">
      <c r="B584" s="153"/>
      <c r="D584" s="146" t="s">
        <v>230</v>
      </c>
      <c r="E584" s="154" t="s">
        <v>1</v>
      </c>
      <c r="F584" s="155" t="s">
        <v>846</v>
      </c>
      <c r="H584" s="156">
        <v>-0.72</v>
      </c>
      <c r="I584" s="157"/>
      <c r="L584" s="153"/>
      <c r="M584" s="158"/>
      <c r="T584" s="159"/>
      <c r="AT584" s="154" t="s">
        <v>230</v>
      </c>
      <c r="AU584" s="154" t="s">
        <v>129</v>
      </c>
      <c r="AV584" s="12" t="s">
        <v>129</v>
      </c>
      <c r="AW584" s="12" t="s">
        <v>32</v>
      </c>
      <c r="AX584" s="12" t="s">
        <v>77</v>
      </c>
      <c r="AY584" s="154" t="s">
        <v>120</v>
      </c>
    </row>
    <row r="585" spans="2:51" s="12" customFormat="1">
      <c r="B585" s="153"/>
      <c r="D585" s="146" t="s">
        <v>230</v>
      </c>
      <c r="E585" s="154" t="s">
        <v>1</v>
      </c>
      <c r="F585" s="155" t="s">
        <v>847</v>
      </c>
      <c r="H585" s="156">
        <v>-1.44</v>
      </c>
      <c r="I585" s="157"/>
      <c r="L585" s="153"/>
      <c r="M585" s="158"/>
      <c r="T585" s="159"/>
      <c r="AT585" s="154" t="s">
        <v>230</v>
      </c>
      <c r="AU585" s="154" t="s">
        <v>129</v>
      </c>
      <c r="AV585" s="12" t="s">
        <v>129</v>
      </c>
      <c r="AW585" s="12" t="s">
        <v>32</v>
      </c>
      <c r="AX585" s="12" t="s">
        <v>77</v>
      </c>
      <c r="AY585" s="154" t="s">
        <v>120</v>
      </c>
    </row>
    <row r="586" spans="2:51" s="13" customFormat="1">
      <c r="B586" s="170"/>
      <c r="D586" s="146" t="s">
        <v>230</v>
      </c>
      <c r="E586" s="171" t="s">
        <v>1</v>
      </c>
      <c r="F586" s="172" t="s">
        <v>848</v>
      </c>
      <c r="H586" s="173">
        <v>13.25</v>
      </c>
      <c r="I586" s="174"/>
      <c r="L586" s="170"/>
      <c r="M586" s="175"/>
      <c r="T586" s="176"/>
      <c r="AT586" s="171" t="s">
        <v>230</v>
      </c>
      <c r="AU586" s="171" t="s">
        <v>129</v>
      </c>
      <c r="AV586" s="13" t="s">
        <v>138</v>
      </c>
      <c r="AW586" s="13" t="s">
        <v>32</v>
      </c>
      <c r="AX586" s="13" t="s">
        <v>77</v>
      </c>
      <c r="AY586" s="171" t="s">
        <v>120</v>
      </c>
    </row>
    <row r="587" spans="2:51" s="12" customFormat="1">
      <c r="B587" s="153"/>
      <c r="D587" s="146" t="s">
        <v>230</v>
      </c>
      <c r="E587" s="154" t="s">
        <v>1</v>
      </c>
      <c r="F587" s="155" t="s">
        <v>849</v>
      </c>
      <c r="H587" s="156">
        <v>17.420000000000002</v>
      </c>
      <c r="I587" s="157"/>
      <c r="L587" s="153"/>
      <c r="M587" s="158"/>
      <c r="T587" s="159"/>
      <c r="AT587" s="154" t="s">
        <v>230</v>
      </c>
      <c r="AU587" s="154" t="s">
        <v>129</v>
      </c>
      <c r="AV587" s="12" t="s">
        <v>129</v>
      </c>
      <c r="AW587" s="12" t="s">
        <v>32</v>
      </c>
      <c r="AX587" s="12" t="s">
        <v>77</v>
      </c>
      <c r="AY587" s="154" t="s">
        <v>120</v>
      </c>
    </row>
    <row r="588" spans="2:51" s="12" customFormat="1">
      <c r="B588" s="153"/>
      <c r="D588" s="146" t="s">
        <v>230</v>
      </c>
      <c r="E588" s="154" t="s">
        <v>1</v>
      </c>
      <c r="F588" s="155" t="s">
        <v>850</v>
      </c>
      <c r="H588" s="156">
        <v>-2.16</v>
      </c>
      <c r="I588" s="157"/>
      <c r="L588" s="153"/>
      <c r="M588" s="158"/>
      <c r="T588" s="159"/>
      <c r="AT588" s="154" t="s">
        <v>230</v>
      </c>
      <c r="AU588" s="154" t="s">
        <v>129</v>
      </c>
      <c r="AV588" s="12" t="s">
        <v>129</v>
      </c>
      <c r="AW588" s="12" t="s">
        <v>32</v>
      </c>
      <c r="AX588" s="12" t="s">
        <v>77</v>
      </c>
      <c r="AY588" s="154" t="s">
        <v>120</v>
      </c>
    </row>
    <row r="589" spans="2:51" s="13" customFormat="1">
      <c r="B589" s="170"/>
      <c r="D589" s="146" t="s">
        <v>230</v>
      </c>
      <c r="E589" s="171" t="s">
        <v>1</v>
      </c>
      <c r="F589" s="172" t="s">
        <v>851</v>
      </c>
      <c r="H589" s="173">
        <v>15.26</v>
      </c>
      <c r="I589" s="174"/>
      <c r="L589" s="170"/>
      <c r="M589" s="175"/>
      <c r="T589" s="176"/>
      <c r="AT589" s="171" t="s">
        <v>230</v>
      </c>
      <c r="AU589" s="171" t="s">
        <v>129</v>
      </c>
      <c r="AV589" s="13" t="s">
        <v>138</v>
      </c>
      <c r="AW589" s="13" t="s">
        <v>32</v>
      </c>
      <c r="AX589" s="13" t="s">
        <v>77</v>
      </c>
      <c r="AY589" s="171" t="s">
        <v>120</v>
      </c>
    </row>
    <row r="590" spans="2:51" s="12" customFormat="1">
      <c r="B590" s="153"/>
      <c r="D590" s="146" t="s">
        <v>230</v>
      </c>
      <c r="E590" s="154" t="s">
        <v>1</v>
      </c>
      <c r="F590" s="155" t="s">
        <v>852</v>
      </c>
      <c r="H590" s="156">
        <v>16.428000000000001</v>
      </c>
      <c r="I590" s="157"/>
      <c r="L590" s="153"/>
      <c r="M590" s="158"/>
      <c r="T590" s="159"/>
      <c r="AT590" s="154" t="s">
        <v>230</v>
      </c>
      <c r="AU590" s="154" t="s">
        <v>129</v>
      </c>
      <c r="AV590" s="12" t="s">
        <v>129</v>
      </c>
      <c r="AW590" s="12" t="s">
        <v>32</v>
      </c>
      <c r="AX590" s="12" t="s">
        <v>77</v>
      </c>
      <c r="AY590" s="154" t="s">
        <v>120</v>
      </c>
    </row>
    <row r="591" spans="2:51" s="12" customFormat="1">
      <c r="B591" s="153"/>
      <c r="D591" s="146" t="s">
        <v>230</v>
      </c>
      <c r="E591" s="154" t="s">
        <v>1</v>
      </c>
      <c r="F591" s="155" t="s">
        <v>840</v>
      </c>
      <c r="H591" s="156">
        <v>-0.54</v>
      </c>
      <c r="I591" s="157"/>
      <c r="L591" s="153"/>
      <c r="M591" s="158"/>
      <c r="T591" s="159"/>
      <c r="AT591" s="154" t="s">
        <v>230</v>
      </c>
      <c r="AU591" s="154" t="s">
        <v>129</v>
      </c>
      <c r="AV591" s="12" t="s">
        <v>129</v>
      </c>
      <c r="AW591" s="12" t="s">
        <v>32</v>
      </c>
      <c r="AX591" s="12" t="s">
        <v>77</v>
      </c>
      <c r="AY591" s="154" t="s">
        <v>120</v>
      </c>
    </row>
    <row r="592" spans="2:51" s="12" customFormat="1">
      <c r="B592" s="153"/>
      <c r="D592" s="146" t="s">
        <v>230</v>
      </c>
      <c r="E592" s="154" t="s">
        <v>1</v>
      </c>
      <c r="F592" s="155" t="s">
        <v>841</v>
      </c>
      <c r="H592" s="156">
        <v>-0.81</v>
      </c>
      <c r="I592" s="157"/>
      <c r="L592" s="153"/>
      <c r="M592" s="158"/>
      <c r="T592" s="159"/>
      <c r="AT592" s="154" t="s">
        <v>230</v>
      </c>
      <c r="AU592" s="154" t="s">
        <v>129</v>
      </c>
      <c r="AV592" s="12" t="s">
        <v>129</v>
      </c>
      <c r="AW592" s="12" t="s">
        <v>32</v>
      </c>
      <c r="AX592" s="12" t="s">
        <v>77</v>
      </c>
      <c r="AY592" s="154" t="s">
        <v>120</v>
      </c>
    </row>
    <row r="593" spans="2:65" s="12" customFormat="1">
      <c r="B593" s="153"/>
      <c r="D593" s="146" t="s">
        <v>230</v>
      </c>
      <c r="E593" s="154" t="s">
        <v>1</v>
      </c>
      <c r="F593" s="155" t="s">
        <v>842</v>
      </c>
      <c r="H593" s="156">
        <v>-0.36</v>
      </c>
      <c r="I593" s="157"/>
      <c r="L593" s="153"/>
      <c r="M593" s="158"/>
      <c r="T593" s="159"/>
      <c r="AT593" s="154" t="s">
        <v>230</v>
      </c>
      <c r="AU593" s="154" t="s">
        <v>129</v>
      </c>
      <c r="AV593" s="12" t="s">
        <v>129</v>
      </c>
      <c r="AW593" s="12" t="s">
        <v>32</v>
      </c>
      <c r="AX593" s="12" t="s">
        <v>77</v>
      </c>
      <c r="AY593" s="154" t="s">
        <v>120</v>
      </c>
    </row>
    <row r="594" spans="2:65" s="12" customFormat="1">
      <c r="B594" s="153"/>
      <c r="D594" s="146" t="s">
        <v>230</v>
      </c>
      <c r="E594" s="154" t="s">
        <v>1</v>
      </c>
      <c r="F594" s="155" t="s">
        <v>843</v>
      </c>
      <c r="H594" s="156">
        <v>-1.1499999999999999</v>
      </c>
      <c r="I594" s="157"/>
      <c r="L594" s="153"/>
      <c r="M594" s="158"/>
      <c r="T594" s="159"/>
      <c r="AT594" s="154" t="s">
        <v>230</v>
      </c>
      <c r="AU594" s="154" t="s">
        <v>129</v>
      </c>
      <c r="AV594" s="12" t="s">
        <v>129</v>
      </c>
      <c r="AW594" s="12" t="s">
        <v>32</v>
      </c>
      <c r="AX594" s="12" t="s">
        <v>77</v>
      </c>
      <c r="AY594" s="154" t="s">
        <v>120</v>
      </c>
    </row>
    <row r="595" spans="2:65" s="13" customFormat="1">
      <c r="B595" s="170"/>
      <c r="D595" s="146" t="s">
        <v>230</v>
      </c>
      <c r="E595" s="171" t="s">
        <v>1</v>
      </c>
      <c r="F595" s="172" t="s">
        <v>853</v>
      </c>
      <c r="H595" s="173">
        <v>13.568</v>
      </c>
      <c r="I595" s="174"/>
      <c r="L595" s="170"/>
      <c r="M595" s="175"/>
      <c r="T595" s="176"/>
      <c r="AT595" s="171" t="s">
        <v>230</v>
      </c>
      <c r="AU595" s="171" t="s">
        <v>129</v>
      </c>
      <c r="AV595" s="13" t="s">
        <v>138</v>
      </c>
      <c r="AW595" s="13" t="s">
        <v>32</v>
      </c>
      <c r="AX595" s="13" t="s">
        <v>77</v>
      </c>
      <c r="AY595" s="171" t="s">
        <v>120</v>
      </c>
    </row>
    <row r="596" spans="2:65" s="14" customFormat="1">
      <c r="B596" s="177"/>
      <c r="D596" s="146" t="s">
        <v>230</v>
      </c>
      <c r="E596" s="178" t="s">
        <v>1</v>
      </c>
      <c r="F596" s="179" t="s">
        <v>304</v>
      </c>
      <c r="H596" s="180">
        <v>56.390999999999998</v>
      </c>
      <c r="I596" s="181"/>
      <c r="L596" s="177"/>
      <c r="M596" s="182"/>
      <c r="T596" s="183"/>
      <c r="AT596" s="178" t="s">
        <v>230</v>
      </c>
      <c r="AU596" s="178" t="s">
        <v>129</v>
      </c>
      <c r="AV596" s="14" t="s">
        <v>142</v>
      </c>
      <c r="AW596" s="14" t="s">
        <v>32</v>
      </c>
      <c r="AX596" s="14" t="s">
        <v>85</v>
      </c>
      <c r="AY596" s="178" t="s">
        <v>120</v>
      </c>
    </row>
    <row r="597" spans="2:65" s="1" customFormat="1" ht="24.2" customHeight="1">
      <c r="B597" s="132"/>
      <c r="C597" s="160" t="s">
        <v>854</v>
      </c>
      <c r="D597" s="160" t="s">
        <v>254</v>
      </c>
      <c r="E597" s="161" t="s">
        <v>855</v>
      </c>
      <c r="F597" s="162" t="s">
        <v>856</v>
      </c>
      <c r="G597" s="163" t="s">
        <v>228</v>
      </c>
      <c r="H597" s="164">
        <v>59.210999999999999</v>
      </c>
      <c r="I597" s="165"/>
      <c r="J597" s="166">
        <f>ROUND(I597*H597,2)</f>
        <v>0</v>
      </c>
      <c r="K597" s="162" t="s">
        <v>127</v>
      </c>
      <c r="L597" s="167"/>
      <c r="M597" s="168" t="s">
        <v>1</v>
      </c>
      <c r="N597" s="169" t="s">
        <v>43</v>
      </c>
      <c r="P597" s="142">
        <f>O597*H597</f>
        <v>0</v>
      </c>
      <c r="Q597" s="142">
        <v>5.5999999999999999E-3</v>
      </c>
      <c r="R597" s="142">
        <f>Q597*H597</f>
        <v>0.33158159999999998</v>
      </c>
      <c r="S597" s="142">
        <v>0</v>
      </c>
      <c r="T597" s="143">
        <f>S597*H597</f>
        <v>0</v>
      </c>
      <c r="AR597" s="144" t="s">
        <v>161</v>
      </c>
      <c r="AT597" s="144" t="s">
        <v>254</v>
      </c>
      <c r="AU597" s="144" t="s">
        <v>129</v>
      </c>
      <c r="AY597" s="17" t="s">
        <v>120</v>
      </c>
      <c r="BE597" s="145">
        <f>IF(N597="základní",J597,0)</f>
        <v>0</v>
      </c>
      <c r="BF597" s="145">
        <f>IF(N597="snížená",J597,0)</f>
        <v>0</v>
      </c>
      <c r="BG597" s="145">
        <f>IF(N597="zákl. přenesená",J597,0)</f>
        <v>0</v>
      </c>
      <c r="BH597" s="145">
        <f>IF(N597="sníž. přenesená",J597,0)</f>
        <v>0</v>
      </c>
      <c r="BI597" s="145">
        <f>IF(N597="nulová",J597,0)</f>
        <v>0</v>
      </c>
      <c r="BJ597" s="17" t="s">
        <v>129</v>
      </c>
      <c r="BK597" s="145">
        <f>ROUND(I597*H597,2)</f>
        <v>0</v>
      </c>
      <c r="BL597" s="17" t="s">
        <v>142</v>
      </c>
      <c r="BM597" s="144" t="s">
        <v>857</v>
      </c>
    </row>
    <row r="598" spans="2:65" s="12" customFormat="1">
      <c r="B598" s="153"/>
      <c r="D598" s="146" t="s">
        <v>230</v>
      </c>
      <c r="E598" s="154" t="s">
        <v>1</v>
      </c>
      <c r="F598" s="155" t="s">
        <v>858</v>
      </c>
      <c r="H598" s="156">
        <v>59.210999999999999</v>
      </c>
      <c r="I598" s="157"/>
      <c r="L598" s="153"/>
      <c r="M598" s="158"/>
      <c r="T598" s="159"/>
      <c r="AT598" s="154" t="s">
        <v>230</v>
      </c>
      <c r="AU598" s="154" t="s">
        <v>129</v>
      </c>
      <c r="AV598" s="12" t="s">
        <v>129</v>
      </c>
      <c r="AW598" s="12" t="s">
        <v>32</v>
      </c>
      <c r="AX598" s="12" t="s">
        <v>85</v>
      </c>
      <c r="AY598" s="154" t="s">
        <v>120</v>
      </c>
    </row>
    <row r="599" spans="2:65" s="1" customFormat="1" ht="44.25" customHeight="1">
      <c r="B599" s="132"/>
      <c r="C599" s="133" t="s">
        <v>859</v>
      </c>
      <c r="D599" s="133" t="s">
        <v>123</v>
      </c>
      <c r="E599" s="134" t="s">
        <v>835</v>
      </c>
      <c r="F599" s="135" t="s">
        <v>836</v>
      </c>
      <c r="G599" s="136" t="s">
        <v>228</v>
      </c>
      <c r="H599" s="137">
        <v>325</v>
      </c>
      <c r="I599" s="138"/>
      <c r="J599" s="139">
        <f>ROUND(I599*H599,2)</f>
        <v>0</v>
      </c>
      <c r="K599" s="135" t="s">
        <v>127</v>
      </c>
      <c r="L599" s="32"/>
      <c r="M599" s="140" t="s">
        <v>1</v>
      </c>
      <c r="N599" s="141" t="s">
        <v>43</v>
      </c>
      <c r="P599" s="142">
        <f>O599*H599</f>
        <v>0</v>
      </c>
      <c r="Q599" s="142">
        <v>8.6E-3</v>
      </c>
      <c r="R599" s="142">
        <f>Q599*H599</f>
        <v>2.7949999999999999</v>
      </c>
      <c r="S599" s="142">
        <v>0</v>
      </c>
      <c r="T599" s="143">
        <f>S599*H599</f>
        <v>0</v>
      </c>
      <c r="AR599" s="144" t="s">
        <v>142</v>
      </c>
      <c r="AT599" s="144" t="s">
        <v>123</v>
      </c>
      <c r="AU599" s="144" t="s">
        <v>129</v>
      </c>
      <c r="AY599" s="17" t="s">
        <v>120</v>
      </c>
      <c r="BE599" s="145">
        <f>IF(N599="základní",J599,0)</f>
        <v>0</v>
      </c>
      <c r="BF599" s="145">
        <f>IF(N599="snížená",J599,0)</f>
        <v>0</v>
      </c>
      <c r="BG599" s="145">
        <f>IF(N599="zákl. přenesená",J599,0)</f>
        <v>0</v>
      </c>
      <c r="BH599" s="145">
        <f>IF(N599="sníž. přenesená",J599,0)</f>
        <v>0</v>
      </c>
      <c r="BI599" s="145">
        <f>IF(N599="nulová",J599,0)</f>
        <v>0</v>
      </c>
      <c r="BJ599" s="17" t="s">
        <v>129</v>
      </c>
      <c r="BK599" s="145">
        <f>ROUND(I599*H599,2)</f>
        <v>0</v>
      </c>
      <c r="BL599" s="17" t="s">
        <v>142</v>
      </c>
      <c r="BM599" s="144" t="s">
        <v>860</v>
      </c>
    </row>
    <row r="600" spans="2:65" s="12" customFormat="1">
      <c r="B600" s="153"/>
      <c r="D600" s="146" t="s">
        <v>230</v>
      </c>
      <c r="E600" s="154" t="s">
        <v>1</v>
      </c>
      <c r="F600" s="155" t="s">
        <v>861</v>
      </c>
      <c r="H600" s="156">
        <v>83.435000000000002</v>
      </c>
      <c r="I600" s="157"/>
      <c r="L600" s="153"/>
      <c r="M600" s="158"/>
      <c r="T600" s="159"/>
      <c r="AT600" s="154" t="s">
        <v>230</v>
      </c>
      <c r="AU600" s="154" t="s">
        <v>129</v>
      </c>
      <c r="AV600" s="12" t="s">
        <v>129</v>
      </c>
      <c r="AW600" s="12" t="s">
        <v>32</v>
      </c>
      <c r="AX600" s="12" t="s">
        <v>77</v>
      </c>
      <c r="AY600" s="154" t="s">
        <v>120</v>
      </c>
    </row>
    <row r="601" spans="2:65" s="12" customFormat="1">
      <c r="B601" s="153"/>
      <c r="D601" s="146" t="s">
        <v>230</v>
      </c>
      <c r="E601" s="154" t="s">
        <v>1</v>
      </c>
      <c r="F601" s="155" t="s">
        <v>862</v>
      </c>
      <c r="H601" s="156">
        <v>5.75</v>
      </c>
      <c r="I601" s="157"/>
      <c r="L601" s="153"/>
      <c r="M601" s="158"/>
      <c r="T601" s="159"/>
      <c r="AT601" s="154" t="s">
        <v>230</v>
      </c>
      <c r="AU601" s="154" t="s">
        <v>129</v>
      </c>
      <c r="AV601" s="12" t="s">
        <v>129</v>
      </c>
      <c r="AW601" s="12" t="s">
        <v>32</v>
      </c>
      <c r="AX601" s="12" t="s">
        <v>77</v>
      </c>
      <c r="AY601" s="154" t="s">
        <v>120</v>
      </c>
    </row>
    <row r="602" spans="2:65" s="12" customFormat="1">
      <c r="B602" s="153"/>
      <c r="D602" s="146" t="s">
        <v>230</v>
      </c>
      <c r="E602" s="154" t="s">
        <v>1</v>
      </c>
      <c r="F602" s="155" t="s">
        <v>863</v>
      </c>
      <c r="H602" s="156">
        <v>-4.32</v>
      </c>
      <c r="I602" s="157"/>
      <c r="L602" s="153"/>
      <c r="M602" s="158"/>
      <c r="T602" s="159"/>
      <c r="AT602" s="154" t="s">
        <v>230</v>
      </c>
      <c r="AU602" s="154" t="s">
        <v>129</v>
      </c>
      <c r="AV602" s="12" t="s">
        <v>129</v>
      </c>
      <c r="AW602" s="12" t="s">
        <v>32</v>
      </c>
      <c r="AX602" s="12" t="s">
        <v>77</v>
      </c>
      <c r="AY602" s="154" t="s">
        <v>120</v>
      </c>
    </row>
    <row r="603" spans="2:65" s="12" customFormat="1">
      <c r="B603" s="153"/>
      <c r="D603" s="146" t="s">
        <v>230</v>
      </c>
      <c r="E603" s="154" t="s">
        <v>1</v>
      </c>
      <c r="F603" s="155" t="s">
        <v>864</v>
      </c>
      <c r="H603" s="156">
        <v>-1.08</v>
      </c>
      <c r="I603" s="157"/>
      <c r="L603" s="153"/>
      <c r="M603" s="158"/>
      <c r="T603" s="159"/>
      <c r="AT603" s="154" t="s">
        <v>230</v>
      </c>
      <c r="AU603" s="154" t="s">
        <v>129</v>
      </c>
      <c r="AV603" s="12" t="s">
        <v>129</v>
      </c>
      <c r="AW603" s="12" t="s">
        <v>32</v>
      </c>
      <c r="AX603" s="12" t="s">
        <v>77</v>
      </c>
      <c r="AY603" s="154" t="s">
        <v>120</v>
      </c>
    </row>
    <row r="604" spans="2:65" s="12" customFormat="1">
      <c r="B604" s="153"/>
      <c r="D604" s="146" t="s">
        <v>230</v>
      </c>
      <c r="E604" s="154" t="s">
        <v>1</v>
      </c>
      <c r="F604" s="155" t="s">
        <v>865</v>
      </c>
      <c r="H604" s="156">
        <v>-4.32</v>
      </c>
      <c r="I604" s="157"/>
      <c r="L604" s="153"/>
      <c r="M604" s="158"/>
      <c r="T604" s="159"/>
      <c r="AT604" s="154" t="s">
        <v>230</v>
      </c>
      <c r="AU604" s="154" t="s">
        <v>129</v>
      </c>
      <c r="AV604" s="12" t="s">
        <v>129</v>
      </c>
      <c r="AW604" s="12" t="s">
        <v>32</v>
      </c>
      <c r="AX604" s="12" t="s">
        <v>77</v>
      </c>
      <c r="AY604" s="154" t="s">
        <v>120</v>
      </c>
    </row>
    <row r="605" spans="2:65" s="12" customFormat="1">
      <c r="B605" s="153"/>
      <c r="D605" s="146" t="s">
        <v>230</v>
      </c>
      <c r="E605" s="154" t="s">
        <v>1</v>
      </c>
      <c r="F605" s="155" t="s">
        <v>866</v>
      </c>
      <c r="H605" s="156">
        <v>-1.8</v>
      </c>
      <c r="I605" s="157"/>
      <c r="L605" s="153"/>
      <c r="M605" s="158"/>
      <c r="T605" s="159"/>
      <c r="AT605" s="154" t="s">
        <v>230</v>
      </c>
      <c r="AU605" s="154" t="s">
        <v>129</v>
      </c>
      <c r="AV605" s="12" t="s">
        <v>129</v>
      </c>
      <c r="AW605" s="12" t="s">
        <v>32</v>
      </c>
      <c r="AX605" s="12" t="s">
        <v>77</v>
      </c>
      <c r="AY605" s="154" t="s">
        <v>120</v>
      </c>
    </row>
    <row r="606" spans="2:65" s="13" customFormat="1">
      <c r="B606" s="170"/>
      <c r="D606" s="146" t="s">
        <v>230</v>
      </c>
      <c r="E606" s="171" t="s">
        <v>1</v>
      </c>
      <c r="F606" s="172" t="s">
        <v>844</v>
      </c>
      <c r="H606" s="173">
        <v>77.665000000000006</v>
      </c>
      <c r="I606" s="174"/>
      <c r="L606" s="170"/>
      <c r="M606" s="175"/>
      <c r="T606" s="176"/>
      <c r="AT606" s="171" t="s">
        <v>230</v>
      </c>
      <c r="AU606" s="171" t="s">
        <v>129</v>
      </c>
      <c r="AV606" s="13" t="s">
        <v>138</v>
      </c>
      <c r="AW606" s="13" t="s">
        <v>32</v>
      </c>
      <c r="AX606" s="13" t="s">
        <v>77</v>
      </c>
      <c r="AY606" s="171" t="s">
        <v>120</v>
      </c>
    </row>
    <row r="607" spans="2:65" s="12" customFormat="1">
      <c r="B607" s="153"/>
      <c r="D607" s="146" t="s">
        <v>230</v>
      </c>
      <c r="E607" s="154" t="s">
        <v>1</v>
      </c>
      <c r="F607" s="155" t="s">
        <v>867</v>
      </c>
      <c r="H607" s="156">
        <v>95.85</v>
      </c>
      <c r="I607" s="157"/>
      <c r="L607" s="153"/>
      <c r="M607" s="158"/>
      <c r="T607" s="159"/>
      <c r="AT607" s="154" t="s">
        <v>230</v>
      </c>
      <c r="AU607" s="154" t="s">
        <v>129</v>
      </c>
      <c r="AV607" s="12" t="s">
        <v>129</v>
      </c>
      <c r="AW607" s="12" t="s">
        <v>32</v>
      </c>
      <c r="AX607" s="12" t="s">
        <v>77</v>
      </c>
      <c r="AY607" s="154" t="s">
        <v>120</v>
      </c>
    </row>
    <row r="608" spans="2:65" s="12" customFormat="1">
      <c r="B608" s="153"/>
      <c r="D608" s="146" t="s">
        <v>230</v>
      </c>
      <c r="E608" s="154" t="s">
        <v>1</v>
      </c>
      <c r="F608" s="155" t="s">
        <v>868</v>
      </c>
      <c r="H608" s="156">
        <v>-18</v>
      </c>
      <c r="I608" s="157"/>
      <c r="L608" s="153"/>
      <c r="M608" s="158"/>
      <c r="T608" s="159"/>
      <c r="AT608" s="154" t="s">
        <v>230</v>
      </c>
      <c r="AU608" s="154" t="s">
        <v>129</v>
      </c>
      <c r="AV608" s="12" t="s">
        <v>129</v>
      </c>
      <c r="AW608" s="12" t="s">
        <v>32</v>
      </c>
      <c r="AX608" s="12" t="s">
        <v>77</v>
      </c>
      <c r="AY608" s="154" t="s">
        <v>120</v>
      </c>
    </row>
    <row r="609" spans="2:51" s="13" customFormat="1">
      <c r="B609" s="170"/>
      <c r="D609" s="146" t="s">
        <v>230</v>
      </c>
      <c r="E609" s="171" t="s">
        <v>1</v>
      </c>
      <c r="F609" s="172" t="s">
        <v>851</v>
      </c>
      <c r="H609" s="173">
        <v>77.849999999999994</v>
      </c>
      <c r="I609" s="174"/>
      <c r="L609" s="170"/>
      <c r="M609" s="175"/>
      <c r="T609" s="176"/>
      <c r="AT609" s="171" t="s">
        <v>230</v>
      </c>
      <c r="AU609" s="171" t="s">
        <v>129</v>
      </c>
      <c r="AV609" s="13" t="s">
        <v>138</v>
      </c>
      <c r="AW609" s="13" t="s">
        <v>32</v>
      </c>
      <c r="AX609" s="13" t="s">
        <v>77</v>
      </c>
      <c r="AY609" s="171" t="s">
        <v>120</v>
      </c>
    </row>
    <row r="610" spans="2:51" s="12" customFormat="1">
      <c r="B610" s="153"/>
      <c r="D610" s="146" t="s">
        <v>230</v>
      </c>
      <c r="E610" s="154" t="s">
        <v>1</v>
      </c>
      <c r="F610" s="155" t="s">
        <v>861</v>
      </c>
      <c r="H610" s="156">
        <v>83.435000000000002</v>
      </c>
      <c r="I610" s="157"/>
      <c r="L610" s="153"/>
      <c r="M610" s="158"/>
      <c r="T610" s="159"/>
      <c r="AT610" s="154" t="s">
        <v>230</v>
      </c>
      <c r="AU610" s="154" t="s">
        <v>129</v>
      </c>
      <c r="AV610" s="12" t="s">
        <v>129</v>
      </c>
      <c r="AW610" s="12" t="s">
        <v>32</v>
      </c>
      <c r="AX610" s="12" t="s">
        <v>77</v>
      </c>
      <c r="AY610" s="154" t="s">
        <v>120</v>
      </c>
    </row>
    <row r="611" spans="2:51" s="12" customFormat="1">
      <c r="B611" s="153"/>
      <c r="D611" s="146" t="s">
        <v>230</v>
      </c>
      <c r="E611" s="154" t="s">
        <v>1</v>
      </c>
      <c r="F611" s="155" t="s">
        <v>862</v>
      </c>
      <c r="H611" s="156">
        <v>5.75</v>
      </c>
      <c r="I611" s="157"/>
      <c r="L611" s="153"/>
      <c r="M611" s="158"/>
      <c r="T611" s="159"/>
      <c r="AT611" s="154" t="s">
        <v>230</v>
      </c>
      <c r="AU611" s="154" t="s">
        <v>129</v>
      </c>
      <c r="AV611" s="12" t="s">
        <v>129</v>
      </c>
      <c r="AW611" s="12" t="s">
        <v>32</v>
      </c>
      <c r="AX611" s="12" t="s">
        <v>77</v>
      </c>
      <c r="AY611" s="154" t="s">
        <v>120</v>
      </c>
    </row>
    <row r="612" spans="2:51" s="12" customFormat="1">
      <c r="B612" s="153"/>
      <c r="D612" s="146" t="s">
        <v>230</v>
      </c>
      <c r="E612" s="154" t="s">
        <v>1</v>
      </c>
      <c r="F612" s="155" t="s">
        <v>863</v>
      </c>
      <c r="H612" s="156">
        <v>-4.32</v>
      </c>
      <c r="I612" s="157"/>
      <c r="L612" s="153"/>
      <c r="M612" s="158"/>
      <c r="T612" s="159"/>
      <c r="AT612" s="154" t="s">
        <v>230</v>
      </c>
      <c r="AU612" s="154" t="s">
        <v>129</v>
      </c>
      <c r="AV612" s="12" t="s">
        <v>129</v>
      </c>
      <c r="AW612" s="12" t="s">
        <v>32</v>
      </c>
      <c r="AX612" s="12" t="s">
        <v>77</v>
      </c>
      <c r="AY612" s="154" t="s">
        <v>120</v>
      </c>
    </row>
    <row r="613" spans="2:51" s="12" customFormat="1">
      <c r="B613" s="153"/>
      <c r="D613" s="146" t="s">
        <v>230</v>
      </c>
      <c r="E613" s="154" t="s">
        <v>1</v>
      </c>
      <c r="F613" s="155" t="s">
        <v>864</v>
      </c>
      <c r="H613" s="156">
        <v>-1.08</v>
      </c>
      <c r="I613" s="157"/>
      <c r="L613" s="153"/>
      <c r="M613" s="158"/>
      <c r="T613" s="159"/>
      <c r="AT613" s="154" t="s">
        <v>230</v>
      </c>
      <c r="AU613" s="154" t="s">
        <v>129</v>
      </c>
      <c r="AV613" s="12" t="s">
        <v>129</v>
      </c>
      <c r="AW613" s="12" t="s">
        <v>32</v>
      </c>
      <c r="AX613" s="12" t="s">
        <v>77</v>
      </c>
      <c r="AY613" s="154" t="s">
        <v>120</v>
      </c>
    </row>
    <row r="614" spans="2:51" s="12" customFormat="1">
      <c r="B614" s="153"/>
      <c r="D614" s="146" t="s">
        <v>230</v>
      </c>
      <c r="E614" s="154" t="s">
        <v>1</v>
      </c>
      <c r="F614" s="155" t="s">
        <v>865</v>
      </c>
      <c r="H614" s="156">
        <v>-4.32</v>
      </c>
      <c r="I614" s="157"/>
      <c r="L614" s="153"/>
      <c r="M614" s="158"/>
      <c r="T614" s="159"/>
      <c r="AT614" s="154" t="s">
        <v>230</v>
      </c>
      <c r="AU614" s="154" t="s">
        <v>129</v>
      </c>
      <c r="AV614" s="12" t="s">
        <v>129</v>
      </c>
      <c r="AW614" s="12" t="s">
        <v>32</v>
      </c>
      <c r="AX614" s="12" t="s">
        <v>77</v>
      </c>
      <c r="AY614" s="154" t="s">
        <v>120</v>
      </c>
    </row>
    <row r="615" spans="2:51" s="12" customFormat="1">
      <c r="B615" s="153"/>
      <c r="D615" s="146" t="s">
        <v>230</v>
      </c>
      <c r="E615" s="154" t="s">
        <v>1</v>
      </c>
      <c r="F615" s="155" t="s">
        <v>866</v>
      </c>
      <c r="H615" s="156">
        <v>-1.8</v>
      </c>
      <c r="I615" s="157"/>
      <c r="L615" s="153"/>
      <c r="M615" s="158"/>
      <c r="T615" s="159"/>
      <c r="AT615" s="154" t="s">
        <v>230</v>
      </c>
      <c r="AU615" s="154" t="s">
        <v>129</v>
      </c>
      <c r="AV615" s="12" t="s">
        <v>129</v>
      </c>
      <c r="AW615" s="12" t="s">
        <v>32</v>
      </c>
      <c r="AX615" s="12" t="s">
        <v>77</v>
      </c>
      <c r="AY615" s="154" t="s">
        <v>120</v>
      </c>
    </row>
    <row r="616" spans="2:51" s="13" customFormat="1">
      <c r="B616" s="170"/>
      <c r="D616" s="146" t="s">
        <v>230</v>
      </c>
      <c r="E616" s="171" t="s">
        <v>1</v>
      </c>
      <c r="F616" s="172" t="s">
        <v>853</v>
      </c>
      <c r="H616" s="173">
        <v>77.665000000000006</v>
      </c>
      <c r="I616" s="174"/>
      <c r="L616" s="170"/>
      <c r="M616" s="175"/>
      <c r="T616" s="176"/>
      <c r="AT616" s="171" t="s">
        <v>230</v>
      </c>
      <c r="AU616" s="171" t="s">
        <v>129</v>
      </c>
      <c r="AV616" s="13" t="s">
        <v>138</v>
      </c>
      <c r="AW616" s="13" t="s">
        <v>32</v>
      </c>
      <c r="AX616" s="13" t="s">
        <v>77</v>
      </c>
      <c r="AY616" s="171" t="s">
        <v>120</v>
      </c>
    </row>
    <row r="617" spans="2:51" s="12" customFormat="1">
      <c r="B617" s="153"/>
      <c r="D617" s="146" t="s">
        <v>230</v>
      </c>
      <c r="E617" s="154" t="s">
        <v>1</v>
      </c>
      <c r="F617" s="155" t="s">
        <v>869</v>
      </c>
      <c r="H617" s="156">
        <v>92.1</v>
      </c>
      <c r="I617" s="157"/>
      <c r="L617" s="153"/>
      <c r="M617" s="158"/>
      <c r="T617" s="159"/>
      <c r="AT617" s="154" t="s">
        <v>230</v>
      </c>
      <c r="AU617" s="154" t="s">
        <v>129</v>
      </c>
      <c r="AV617" s="12" t="s">
        <v>129</v>
      </c>
      <c r="AW617" s="12" t="s">
        <v>32</v>
      </c>
      <c r="AX617" s="12" t="s">
        <v>77</v>
      </c>
      <c r="AY617" s="154" t="s">
        <v>120</v>
      </c>
    </row>
    <row r="618" spans="2:51" s="12" customFormat="1">
      <c r="B618" s="153"/>
      <c r="D618" s="146" t="s">
        <v>230</v>
      </c>
      <c r="E618" s="154" t="s">
        <v>1</v>
      </c>
      <c r="F618" s="155" t="s">
        <v>870</v>
      </c>
      <c r="H618" s="156">
        <v>8.16</v>
      </c>
      <c r="I618" s="157"/>
      <c r="L618" s="153"/>
      <c r="M618" s="158"/>
      <c r="T618" s="159"/>
      <c r="AT618" s="154" t="s">
        <v>230</v>
      </c>
      <c r="AU618" s="154" t="s">
        <v>129</v>
      </c>
      <c r="AV618" s="12" t="s">
        <v>129</v>
      </c>
      <c r="AW618" s="12" t="s">
        <v>32</v>
      </c>
      <c r="AX618" s="12" t="s">
        <v>77</v>
      </c>
      <c r="AY618" s="154" t="s">
        <v>120</v>
      </c>
    </row>
    <row r="619" spans="2:51" s="12" customFormat="1">
      <c r="B619" s="153"/>
      <c r="D619" s="146" t="s">
        <v>230</v>
      </c>
      <c r="E619" s="154" t="s">
        <v>1</v>
      </c>
      <c r="F619" s="155" t="s">
        <v>871</v>
      </c>
      <c r="H619" s="156">
        <v>-2.16</v>
      </c>
      <c r="I619" s="157"/>
      <c r="L619" s="153"/>
      <c r="M619" s="158"/>
      <c r="T619" s="159"/>
      <c r="AT619" s="154" t="s">
        <v>230</v>
      </c>
      <c r="AU619" s="154" t="s">
        <v>129</v>
      </c>
      <c r="AV619" s="12" t="s">
        <v>129</v>
      </c>
      <c r="AW619" s="12" t="s">
        <v>32</v>
      </c>
      <c r="AX619" s="12" t="s">
        <v>77</v>
      </c>
      <c r="AY619" s="154" t="s">
        <v>120</v>
      </c>
    </row>
    <row r="620" spans="2:51" s="12" customFormat="1">
      <c r="B620" s="153"/>
      <c r="D620" s="146" t="s">
        <v>230</v>
      </c>
      <c r="E620" s="154" t="s">
        <v>1</v>
      </c>
      <c r="F620" s="155" t="s">
        <v>872</v>
      </c>
      <c r="H620" s="156">
        <v>-1.44</v>
      </c>
      <c r="I620" s="157"/>
      <c r="L620" s="153"/>
      <c r="M620" s="158"/>
      <c r="T620" s="159"/>
      <c r="AT620" s="154" t="s">
        <v>230</v>
      </c>
      <c r="AU620" s="154" t="s">
        <v>129</v>
      </c>
      <c r="AV620" s="12" t="s">
        <v>129</v>
      </c>
      <c r="AW620" s="12" t="s">
        <v>32</v>
      </c>
      <c r="AX620" s="12" t="s">
        <v>77</v>
      </c>
      <c r="AY620" s="154" t="s">
        <v>120</v>
      </c>
    </row>
    <row r="621" spans="2:51" s="12" customFormat="1">
      <c r="B621" s="153"/>
      <c r="D621" s="146" t="s">
        <v>230</v>
      </c>
      <c r="E621" s="154" t="s">
        <v>1</v>
      </c>
      <c r="F621" s="155" t="s">
        <v>873</v>
      </c>
      <c r="H621" s="156">
        <v>-2.16</v>
      </c>
      <c r="I621" s="157"/>
      <c r="L621" s="153"/>
      <c r="M621" s="158"/>
      <c r="T621" s="159"/>
      <c r="AT621" s="154" t="s">
        <v>230</v>
      </c>
      <c r="AU621" s="154" t="s">
        <v>129</v>
      </c>
      <c r="AV621" s="12" t="s">
        <v>129</v>
      </c>
      <c r="AW621" s="12" t="s">
        <v>32</v>
      </c>
      <c r="AX621" s="12" t="s">
        <v>77</v>
      </c>
      <c r="AY621" s="154" t="s">
        <v>120</v>
      </c>
    </row>
    <row r="622" spans="2:51" s="12" customFormat="1">
      <c r="B622" s="153"/>
      <c r="D622" s="146" t="s">
        <v>230</v>
      </c>
      <c r="E622" s="154" t="s">
        <v>1</v>
      </c>
      <c r="F622" s="155" t="s">
        <v>874</v>
      </c>
      <c r="H622" s="156">
        <v>-2.68</v>
      </c>
      <c r="I622" s="157"/>
      <c r="L622" s="153"/>
      <c r="M622" s="158"/>
      <c r="T622" s="159"/>
      <c r="AT622" s="154" t="s">
        <v>230</v>
      </c>
      <c r="AU622" s="154" t="s">
        <v>129</v>
      </c>
      <c r="AV622" s="12" t="s">
        <v>129</v>
      </c>
      <c r="AW622" s="12" t="s">
        <v>32</v>
      </c>
      <c r="AX622" s="12" t="s">
        <v>77</v>
      </c>
      <c r="AY622" s="154" t="s">
        <v>120</v>
      </c>
    </row>
    <row r="623" spans="2:51" s="13" customFormat="1">
      <c r="B623" s="170"/>
      <c r="D623" s="146" t="s">
        <v>230</v>
      </c>
      <c r="E623" s="171" t="s">
        <v>1</v>
      </c>
      <c r="F623" s="172" t="s">
        <v>848</v>
      </c>
      <c r="H623" s="173">
        <v>91.82</v>
      </c>
      <c r="I623" s="174"/>
      <c r="L623" s="170"/>
      <c r="M623" s="175"/>
      <c r="T623" s="176"/>
      <c r="AT623" s="171" t="s">
        <v>230</v>
      </c>
      <c r="AU623" s="171" t="s">
        <v>129</v>
      </c>
      <c r="AV623" s="13" t="s">
        <v>138</v>
      </c>
      <c r="AW623" s="13" t="s">
        <v>32</v>
      </c>
      <c r="AX623" s="13" t="s">
        <v>77</v>
      </c>
      <c r="AY623" s="171" t="s">
        <v>120</v>
      </c>
    </row>
    <row r="624" spans="2:51" s="14" customFormat="1">
      <c r="B624" s="177"/>
      <c r="D624" s="146" t="s">
        <v>230</v>
      </c>
      <c r="E624" s="178" t="s">
        <v>1</v>
      </c>
      <c r="F624" s="179" t="s">
        <v>304</v>
      </c>
      <c r="H624" s="180">
        <v>325</v>
      </c>
      <c r="I624" s="181"/>
      <c r="L624" s="177"/>
      <c r="M624" s="182"/>
      <c r="T624" s="183"/>
      <c r="AT624" s="178" t="s">
        <v>230</v>
      </c>
      <c r="AU624" s="178" t="s">
        <v>129</v>
      </c>
      <c r="AV624" s="14" t="s">
        <v>142</v>
      </c>
      <c r="AW624" s="14" t="s">
        <v>32</v>
      </c>
      <c r="AX624" s="14" t="s">
        <v>85</v>
      </c>
      <c r="AY624" s="178" t="s">
        <v>120</v>
      </c>
    </row>
    <row r="625" spans="2:65" s="1" customFormat="1" ht="16.5" customHeight="1">
      <c r="B625" s="132"/>
      <c r="C625" s="160" t="s">
        <v>875</v>
      </c>
      <c r="D625" s="160" t="s">
        <v>254</v>
      </c>
      <c r="E625" s="161" t="s">
        <v>810</v>
      </c>
      <c r="F625" s="162" t="s">
        <v>811</v>
      </c>
      <c r="G625" s="163" t="s">
        <v>228</v>
      </c>
      <c r="H625" s="164">
        <v>341.25</v>
      </c>
      <c r="I625" s="165"/>
      <c r="J625" s="166">
        <f>ROUND(I625*H625,2)</f>
        <v>0</v>
      </c>
      <c r="K625" s="162" t="s">
        <v>127</v>
      </c>
      <c r="L625" s="167"/>
      <c r="M625" s="168" t="s">
        <v>1</v>
      </c>
      <c r="N625" s="169" t="s">
        <v>43</v>
      </c>
      <c r="P625" s="142">
        <f>O625*H625</f>
        <v>0</v>
      </c>
      <c r="Q625" s="142">
        <v>2.3999999999999998E-3</v>
      </c>
      <c r="R625" s="142">
        <f>Q625*H625</f>
        <v>0.81899999999999995</v>
      </c>
      <c r="S625" s="142">
        <v>0</v>
      </c>
      <c r="T625" s="143">
        <f>S625*H625</f>
        <v>0</v>
      </c>
      <c r="AR625" s="144" t="s">
        <v>161</v>
      </c>
      <c r="AT625" s="144" t="s">
        <v>254</v>
      </c>
      <c r="AU625" s="144" t="s">
        <v>129</v>
      </c>
      <c r="AY625" s="17" t="s">
        <v>120</v>
      </c>
      <c r="BE625" s="145">
        <f>IF(N625="základní",J625,0)</f>
        <v>0</v>
      </c>
      <c r="BF625" s="145">
        <f>IF(N625="snížená",J625,0)</f>
        <v>0</v>
      </c>
      <c r="BG625" s="145">
        <f>IF(N625="zákl. přenesená",J625,0)</f>
        <v>0</v>
      </c>
      <c r="BH625" s="145">
        <f>IF(N625="sníž. přenesená",J625,0)</f>
        <v>0</v>
      </c>
      <c r="BI625" s="145">
        <f>IF(N625="nulová",J625,0)</f>
        <v>0</v>
      </c>
      <c r="BJ625" s="17" t="s">
        <v>129</v>
      </c>
      <c r="BK625" s="145">
        <f>ROUND(I625*H625,2)</f>
        <v>0</v>
      </c>
      <c r="BL625" s="17" t="s">
        <v>142</v>
      </c>
      <c r="BM625" s="144" t="s">
        <v>876</v>
      </c>
    </row>
    <row r="626" spans="2:65" s="12" customFormat="1">
      <c r="B626" s="153"/>
      <c r="D626" s="146" t="s">
        <v>230</v>
      </c>
      <c r="E626" s="154" t="s">
        <v>1</v>
      </c>
      <c r="F626" s="155" t="s">
        <v>877</v>
      </c>
      <c r="H626" s="156">
        <v>341.25</v>
      </c>
      <c r="I626" s="157"/>
      <c r="L626" s="153"/>
      <c r="M626" s="158"/>
      <c r="T626" s="159"/>
      <c r="AT626" s="154" t="s">
        <v>230</v>
      </c>
      <c r="AU626" s="154" t="s">
        <v>129</v>
      </c>
      <c r="AV626" s="12" t="s">
        <v>129</v>
      </c>
      <c r="AW626" s="12" t="s">
        <v>32</v>
      </c>
      <c r="AX626" s="12" t="s">
        <v>85</v>
      </c>
      <c r="AY626" s="154" t="s">
        <v>120</v>
      </c>
    </row>
    <row r="627" spans="2:65" s="1" customFormat="1" ht="37.9" customHeight="1">
      <c r="B627" s="132"/>
      <c r="C627" s="133" t="s">
        <v>878</v>
      </c>
      <c r="D627" s="133" t="s">
        <v>123</v>
      </c>
      <c r="E627" s="134" t="s">
        <v>879</v>
      </c>
      <c r="F627" s="135" t="s">
        <v>880</v>
      </c>
      <c r="G627" s="136" t="s">
        <v>339</v>
      </c>
      <c r="H627" s="137">
        <v>103</v>
      </c>
      <c r="I627" s="138"/>
      <c r="J627" s="139">
        <f>ROUND(I627*H627,2)</f>
        <v>0</v>
      </c>
      <c r="K627" s="135" t="s">
        <v>127</v>
      </c>
      <c r="L627" s="32"/>
      <c r="M627" s="140" t="s">
        <v>1</v>
      </c>
      <c r="N627" s="141" t="s">
        <v>43</v>
      </c>
      <c r="P627" s="142">
        <f>O627*H627</f>
        <v>0</v>
      </c>
      <c r="Q627" s="142">
        <v>3.3899999999999998E-3</v>
      </c>
      <c r="R627" s="142">
        <f>Q627*H627</f>
        <v>0.34916999999999998</v>
      </c>
      <c r="S627" s="142">
        <v>0</v>
      </c>
      <c r="T627" s="143">
        <f>S627*H627</f>
        <v>0</v>
      </c>
      <c r="AR627" s="144" t="s">
        <v>142</v>
      </c>
      <c r="AT627" s="144" t="s">
        <v>123</v>
      </c>
      <c r="AU627" s="144" t="s">
        <v>129</v>
      </c>
      <c r="AY627" s="17" t="s">
        <v>120</v>
      </c>
      <c r="BE627" s="145">
        <f>IF(N627="základní",J627,0)</f>
        <v>0</v>
      </c>
      <c r="BF627" s="145">
        <f>IF(N627="snížená",J627,0)</f>
        <v>0</v>
      </c>
      <c r="BG627" s="145">
        <f>IF(N627="zákl. přenesená",J627,0)</f>
        <v>0</v>
      </c>
      <c r="BH627" s="145">
        <f>IF(N627="sníž. přenesená",J627,0)</f>
        <v>0</v>
      </c>
      <c r="BI627" s="145">
        <f>IF(N627="nulová",J627,0)</f>
        <v>0</v>
      </c>
      <c r="BJ627" s="17" t="s">
        <v>129</v>
      </c>
      <c r="BK627" s="145">
        <f>ROUND(I627*H627,2)</f>
        <v>0</v>
      </c>
      <c r="BL627" s="17" t="s">
        <v>142</v>
      </c>
      <c r="BM627" s="144" t="s">
        <v>881</v>
      </c>
    </row>
    <row r="628" spans="2:65" s="12" customFormat="1">
      <c r="B628" s="153"/>
      <c r="D628" s="146" t="s">
        <v>230</v>
      </c>
      <c r="E628" s="154" t="s">
        <v>1</v>
      </c>
      <c r="F628" s="155" t="s">
        <v>882</v>
      </c>
      <c r="H628" s="156">
        <v>8.4</v>
      </c>
      <c r="I628" s="157"/>
      <c r="L628" s="153"/>
      <c r="M628" s="158"/>
      <c r="T628" s="159"/>
      <c r="AT628" s="154" t="s">
        <v>230</v>
      </c>
      <c r="AU628" s="154" t="s">
        <v>129</v>
      </c>
      <c r="AV628" s="12" t="s">
        <v>129</v>
      </c>
      <c r="AW628" s="12" t="s">
        <v>32</v>
      </c>
      <c r="AX628" s="12" t="s">
        <v>77</v>
      </c>
      <c r="AY628" s="154" t="s">
        <v>120</v>
      </c>
    </row>
    <row r="629" spans="2:65" s="12" customFormat="1">
      <c r="B629" s="153"/>
      <c r="D629" s="146" t="s">
        <v>230</v>
      </c>
      <c r="E629" s="154" t="s">
        <v>1</v>
      </c>
      <c r="F629" s="155" t="s">
        <v>883</v>
      </c>
      <c r="H629" s="156">
        <v>3</v>
      </c>
      <c r="I629" s="157"/>
      <c r="L629" s="153"/>
      <c r="M629" s="158"/>
      <c r="T629" s="159"/>
      <c r="AT629" s="154" t="s">
        <v>230</v>
      </c>
      <c r="AU629" s="154" t="s">
        <v>129</v>
      </c>
      <c r="AV629" s="12" t="s">
        <v>129</v>
      </c>
      <c r="AW629" s="12" t="s">
        <v>32</v>
      </c>
      <c r="AX629" s="12" t="s">
        <v>77</v>
      </c>
      <c r="AY629" s="154" t="s">
        <v>120</v>
      </c>
    </row>
    <row r="630" spans="2:65" s="12" customFormat="1">
      <c r="B630" s="153"/>
      <c r="D630" s="146" t="s">
        <v>230</v>
      </c>
      <c r="E630" s="154" t="s">
        <v>1</v>
      </c>
      <c r="F630" s="155" t="s">
        <v>884</v>
      </c>
      <c r="H630" s="156">
        <v>5</v>
      </c>
      <c r="I630" s="157"/>
      <c r="L630" s="153"/>
      <c r="M630" s="158"/>
      <c r="T630" s="159"/>
      <c r="AT630" s="154" t="s">
        <v>230</v>
      </c>
      <c r="AU630" s="154" t="s">
        <v>129</v>
      </c>
      <c r="AV630" s="12" t="s">
        <v>129</v>
      </c>
      <c r="AW630" s="12" t="s">
        <v>32</v>
      </c>
      <c r="AX630" s="12" t="s">
        <v>77</v>
      </c>
      <c r="AY630" s="154" t="s">
        <v>120</v>
      </c>
    </row>
    <row r="631" spans="2:65" s="12" customFormat="1">
      <c r="B631" s="153"/>
      <c r="D631" s="146" t="s">
        <v>230</v>
      </c>
      <c r="E631" s="154" t="s">
        <v>1</v>
      </c>
      <c r="F631" s="155" t="s">
        <v>885</v>
      </c>
      <c r="H631" s="156">
        <v>11.4</v>
      </c>
      <c r="I631" s="157"/>
      <c r="L631" s="153"/>
      <c r="M631" s="158"/>
      <c r="T631" s="159"/>
      <c r="AT631" s="154" t="s">
        <v>230</v>
      </c>
      <c r="AU631" s="154" t="s">
        <v>129</v>
      </c>
      <c r="AV631" s="12" t="s">
        <v>129</v>
      </c>
      <c r="AW631" s="12" t="s">
        <v>32</v>
      </c>
      <c r="AX631" s="12" t="s">
        <v>77</v>
      </c>
      <c r="AY631" s="154" t="s">
        <v>120</v>
      </c>
    </row>
    <row r="632" spans="2:65" s="13" customFormat="1">
      <c r="B632" s="170"/>
      <c r="D632" s="146" t="s">
        <v>230</v>
      </c>
      <c r="E632" s="171" t="s">
        <v>1</v>
      </c>
      <c r="F632" s="172" t="s">
        <v>844</v>
      </c>
      <c r="H632" s="173">
        <v>27.8</v>
      </c>
      <c r="I632" s="174"/>
      <c r="L632" s="170"/>
      <c r="M632" s="175"/>
      <c r="T632" s="176"/>
      <c r="AT632" s="171" t="s">
        <v>230</v>
      </c>
      <c r="AU632" s="171" t="s">
        <v>129</v>
      </c>
      <c r="AV632" s="13" t="s">
        <v>138</v>
      </c>
      <c r="AW632" s="13" t="s">
        <v>32</v>
      </c>
      <c r="AX632" s="13" t="s">
        <v>77</v>
      </c>
      <c r="AY632" s="171" t="s">
        <v>120</v>
      </c>
    </row>
    <row r="633" spans="2:65" s="12" customFormat="1">
      <c r="B633" s="153"/>
      <c r="D633" s="146" t="s">
        <v>230</v>
      </c>
      <c r="E633" s="154" t="s">
        <v>1</v>
      </c>
      <c r="F633" s="155" t="s">
        <v>886</v>
      </c>
      <c r="H633" s="156">
        <v>24</v>
      </c>
      <c r="I633" s="157"/>
      <c r="L633" s="153"/>
      <c r="M633" s="158"/>
      <c r="T633" s="159"/>
      <c r="AT633" s="154" t="s">
        <v>230</v>
      </c>
      <c r="AU633" s="154" t="s">
        <v>129</v>
      </c>
      <c r="AV633" s="12" t="s">
        <v>129</v>
      </c>
      <c r="AW633" s="12" t="s">
        <v>32</v>
      </c>
      <c r="AX633" s="12" t="s">
        <v>77</v>
      </c>
      <c r="AY633" s="154" t="s">
        <v>120</v>
      </c>
    </row>
    <row r="634" spans="2:65" s="13" customFormat="1">
      <c r="B634" s="170"/>
      <c r="D634" s="146" t="s">
        <v>230</v>
      </c>
      <c r="E634" s="171" t="s">
        <v>1</v>
      </c>
      <c r="F634" s="172" t="s">
        <v>851</v>
      </c>
      <c r="H634" s="173">
        <v>24</v>
      </c>
      <c r="I634" s="174"/>
      <c r="L634" s="170"/>
      <c r="M634" s="175"/>
      <c r="T634" s="176"/>
      <c r="AT634" s="171" t="s">
        <v>230</v>
      </c>
      <c r="AU634" s="171" t="s">
        <v>129</v>
      </c>
      <c r="AV634" s="13" t="s">
        <v>138</v>
      </c>
      <c r="AW634" s="13" t="s">
        <v>32</v>
      </c>
      <c r="AX634" s="13" t="s">
        <v>77</v>
      </c>
      <c r="AY634" s="171" t="s">
        <v>120</v>
      </c>
    </row>
    <row r="635" spans="2:65" s="12" customFormat="1">
      <c r="B635" s="153"/>
      <c r="D635" s="146" t="s">
        <v>230</v>
      </c>
      <c r="E635" s="154" t="s">
        <v>1</v>
      </c>
      <c r="F635" s="155" t="s">
        <v>882</v>
      </c>
      <c r="H635" s="156">
        <v>8.4</v>
      </c>
      <c r="I635" s="157"/>
      <c r="L635" s="153"/>
      <c r="M635" s="158"/>
      <c r="T635" s="159"/>
      <c r="AT635" s="154" t="s">
        <v>230</v>
      </c>
      <c r="AU635" s="154" t="s">
        <v>129</v>
      </c>
      <c r="AV635" s="12" t="s">
        <v>129</v>
      </c>
      <c r="AW635" s="12" t="s">
        <v>32</v>
      </c>
      <c r="AX635" s="12" t="s">
        <v>77</v>
      </c>
      <c r="AY635" s="154" t="s">
        <v>120</v>
      </c>
    </row>
    <row r="636" spans="2:65" s="12" customFormat="1">
      <c r="B636" s="153"/>
      <c r="D636" s="146" t="s">
        <v>230</v>
      </c>
      <c r="E636" s="154" t="s">
        <v>1</v>
      </c>
      <c r="F636" s="155" t="s">
        <v>883</v>
      </c>
      <c r="H636" s="156">
        <v>3</v>
      </c>
      <c r="I636" s="157"/>
      <c r="L636" s="153"/>
      <c r="M636" s="158"/>
      <c r="T636" s="159"/>
      <c r="AT636" s="154" t="s">
        <v>230</v>
      </c>
      <c r="AU636" s="154" t="s">
        <v>129</v>
      </c>
      <c r="AV636" s="12" t="s">
        <v>129</v>
      </c>
      <c r="AW636" s="12" t="s">
        <v>32</v>
      </c>
      <c r="AX636" s="12" t="s">
        <v>77</v>
      </c>
      <c r="AY636" s="154" t="s">
        <v>120</v>
      </c>
    </row>
    <row r="637" spans="2:65" s="12" customFormat="1">
      <c r="B637" s="153"/>
      <c r="D637" s="146" t="s">
        <v>230</v>
      </c>
      <c r="E637" s="154" t="s">
        <v>1</v>
      </c>
      <c r="F637" s="155" t="s">
        <v>884</v>
      </c>
      <c r="H637" s="156">
        <v>5</v>
      </c>
      <c r="I637" s="157"/>
      <c r="L637" s="153"/>
      <c r="M637" s="158"/>
      <c r="T637" s="159"/>
      <c r="AT637" s="154" t="s">
        <v>230</v>
      </c>
      <c r="AU637" s="154" t="s">
        <v>129</v>
      </c>
      <c r="AV637" s="12" t="s">
        <v>129</v>
      </c>
      <c r="AW637" s="12" t="s">
        <v>32</v>
      </c>
      <c r="AX637" s="12" t="s">
        <v>77</v>
      </c>
      <c r="AY637" s="154" t="s">
        <v>120</v>
      </c>
    </row>
    <row r="638" spans="2:65" s="12" customFormat="1">
      <c r="B638" s="153"/>
      <c r="D638" s="146" t="s">
        <v>230</v>
      </c>
      <c r="E638" s="154" t="s">
        <v>1</v>
      </c>
      <c r="F638" s="155" t="s">
        <v>885</v>
      </c>
      <c r="H638" s="156">
        <v>11.4</v>
      </c>
      <c r="I638" s="157"/>
      <c r="L638" s="153"/>
      <c r="M638" s="158"/>
      <c r="T638" s="159"/>
      <c r="AT638" s="154" t="s">
        <v>230</v>
      </c>
      <c r="AU638" s="154" t="s">
        <v>129</v>
      </c>
      <c r="AV638" s="12" t="s">
        <v>129</v>
      </c>
      <c r="AW638" s="12" t="s">
        <v>32</v>
      </c>
      <c r="AX638" s="12" t="s">
        <v>77</v>
      </c>
      <c r="AY638" s="154" t="s">
        <v>120</v>
      </c>
    </row>
    <row r="639" spans="2:65" s="13" customFormat="1">
      <c r="B639" s="170"/>
      <c r="D639" s="146" t="s">
        <v>230</v>
      </c>
      <c r="E639" s="171" t="s">
        <v>1</v>
      </c>
      <c r="F639" s="172" t="s">
        <v>853</v>
      </c>
      <c r="H639" s="173">
        <v>27.8</v>
      </c>
      <c r="I639" s="174"/>
      <c r="L639" s="170"/>
      <c r="M639" s="175"/>
      <c r="T639" s="176"/>
      <c r="AT639" s="171" t="s">
        <v>230</v>
      </c>
      <c r="AU639" s="171" t="s">
        <v>129</v>
      </c>
      <c r="AV639" s="13" t="s">
        <v>138</v>
      </c>
      <c r="AW639" s="13" t="s">
        <v>32</v>
      </c>
      <c r="AX639" s="13" t="s">
        <v>77</v>
      </c>
      <c r="AY639" s="171" t="s">
        <v>120</v>
      </c>
    </row>
    <row r="640" spans="2:65" s="12" customFormat="1">
      <c r="B640" s="153"/>
      <c r="D640" s="146" t="s">
        <v>230</v>
      </c>
      <c r="E640" s="154" t="s">
        <v>1</v>
      </c>
      <c r="F640" s="155" t="s">
        <v>887</v>
      </c>
      <c r="H640" s="156">
        <v>6</v>
      </c>
      <c r="I640" s="157"/>
      <c r="L640" s="153"/>
      <c r="M640" s="158"/>
      <c r="T640" s="159"/>
      <c r="AT640" s="154" t="s">
        <v>230</v>
      </c>
      <c r="AU640" s="154" t="s">
        <v>129</v>
      </c>
      <c r="AV640" s="12" t="s">
        <v>129</v>
      </c>
      <c r="AW640" s="12" t="s">
        <v>32</v>
      </c>
      <c r="AX640" s="12" t="s">
        <v>77</v>
      </c>
      <c r="AY640" s="154" t="s">
        <v>120</v>
      </c>
    </row>
    <row r="641" spans="2:65" s="12" customFormat="1">
      <c r="B641" s="153"/>
      <c r="D641" s="146" t="s">
        <v>230</v>
      </c>
      <c r="E641" s="154" t="s">
        <v>1</v>
      </c>
      <c r="F641" s="155" t="s">
        <v>888</v>
      </c>
      <c r="H641" s="156">
        <v>6.6</v>
      </c>
      <c r="I641" s="157"/>
      <c r="L641" s="153"/>
      <c r="M641" s="158"/>
      <c r="T641" s="159"/>
      <c r="AT641" s="154" t="s">
        <v>230</v>
      </c>
      <c r="AU641" s="154" t="s">
        <v>129</v>
      </c>
      <c r="AV641" s="12" t="s">
        <v>129</v>
      </c>
      <c r="AW641" s="12" t="s">
        <v>32</v>
      </c>
      <c r="AX641" s="12" t="s">
        <v>77</v>
      </c>
      <c r="AY641" s="154" t="s">
        <v>120</v>
      </c>
    </row>
    <row r="642" spans="2:65" s="12" customFormat="1">
      <c r="B642" s="153"/>
      <c r="D642" s="146" t="s">
        <v>230</v>
      </c>
      <c r="E642" s="154" t="s">
        <v>1</v>
      </c>
      <c r="F642" s="155" t="s">
        <v>889</v>
      </c>
      <c r="H642" s="156">
        <v>10.8</v>
      </c>
      <c r="I642" s="157"/>
      <c r="L642" s="153"/>
      <c r="M642" s="158"/>
      <c r="T642" s="159"/>
      <c r="AT642" s="154" t="s">
        <v>230</v>
      </c>
      <c r="AU642" s="154" t="s">
        <v>129</v>
      </c>
      <c r="AV642" s="12" t="s">
        <v>129</v>
      </c>
      <c r="AW642" s="12" t="s">
        <v>32</v>
      </c>
      <c r="AX642" s="12" t="s">
        <v>77</v>
      </c>
      <c r="AY642" s="154" t="s">
        <v>120</v>
      </c>
    </row>
    <row r="643" spans="2:65" s="13" customFormat="1">
      <c r="B643" s="170"/>
      <c r="D643" s="146" t="s">
        <v>230</v>
      </c>
      <c r="E643" s="171" t="s">
        <v>1</v>
      </c>
      <c r="F643" s="172" t="s">
        <v>848</v>
      </c>
      <c r="H643" s="173">
        <v>23.4</v>
      </c>
      <c r="I643" s="174"/>
      <c r="L643" s="170"/>
      <c r="M643" s="175"/>
      <c r="T643" s="176"/>
      <c r="AT643" s="171" t="s">
        <v>230</v>
      </c>
      <c r="AU643" s="171" t="s">
        <v>129</v>
      </c>
      <c r="AV643" s="13" t="s">
        <v>138</v>
      </c>
      <c r="AW643" s="13" t="s">
        <v>32</v>
      </c>
      <c r="AX643" s="13" t="s">
        <v>77</v>
      </c>
      <c r="AY643" s="171" t="s">
        <v>120</v>
      </c>
    </row>
    <row r="644" spans="2:65" s="14" customFormat="1">
      <c r="B644" s="177"/>
      <c r="D644" s="146" t="s">
        <v>230</v>
      </c>
      <c r="E644" s="178" t="s">
        <v>1</v>
      </c>
      <c r="F644" s="179" t="s">
        <v>304</v>
      </c>
      <c r="H644" s="180">
        <v>103</v>
      </c>
      <c r="I644" s="181"/>
      <c r="L644" s="177"/>
      <c r="M644" s="182"/>
      <c r="T644" s="183"/>
      <c r="AT644" s="178" t="s">
        <v>230</v>
      </c>
      <c r="AU644" s="178" t="s">
        <v>129</v>
      </c>
      <c r="AV644" s="14" t="s">
        <v>142</v>
      </c>
      <c r="AW644" s="14" t="s">
        <v>32</v>
      </c>
      <c r="AX644" s="14" t="s">
        <v>85</v>
      </c>
      <c r="AY644" s="178" t="s">
        <v>120</v>
      </c>
    </row>
    <row r="645" spans="2:65" s="1" customFormat="1" ht="16.5" customHeight="1">
      <c r="B645" s="132"/>
      <c r="C645" s="160" t="s">
        <v>890</v>
      </c>
      <c r="D645" s="160" t="s">
        <v>254</v>
      </c>
      <c r="E645" s="161" t="s">
        <v>790</v>
      </c>
      <c r="F645" s="162" t="s">
        <v>791</v>
      </c>
      <c r="G645" s="163" t="s">
        <v>228</v>
      </c>
      <c r="H645" s="164">
        <v>43.26</v>
      </c>
      <c r="I645" s="165"/>
      <c r="J645" s="166">
        <f>ROUND(I645*H645,2)</f>
        <v>0</v>
      </c>
      <c r="K645" s="162" t="s">
        <v>127</v>
      </c>
      <c r="L645" s="167"/>
      <c r="M645" s="168" t="s">
        <v>1</v>
      </c>
      <c r="N645" s="169" t="s">
        <v>43</v>
      </c>
      <c r="P645" s="142">
        <f>O645*H645</f>
        <v>0</v>
      </c>
      <c r="Q645" s="142">
        <v>4.4999999999999999E-4</v>
      </c>
      <c r="R645" s="142">
        <f>Q645*H645</f>
        <v>1.9466999999999998E-2</v>
      </c>
      <c r="S645" s="142">
        <v>0</v>
      </c>
      <c r="T645" s="143">
        <f>S645*H645</f>
        <v>0</v>
      </c>
      <c r="AR645" s="144" t="s">
        <v>161</v>
      </c>
      <c r="AT645" s="144" t="s">
        <v>254</v>
      </c>
      <c r="AU645" s="144" t="s">
        <v>129</v>
      </c>
      <c r="AY645" s="17" t="s">
        <v>120</v>
      </c>
      <c r="BE645" s="145">
        <f>IF(N645="základní",J645,0)</f>
        <v>0</v>
      </c>
      <c r="BF645" s="145">
        <f>IF(N645="snížená",J645,0)</f>
        <v>0</v>
      </c>
      <c r="BG645" s="145">
        <f>IF(N645="zákl. přenesená",J645,0)</f>
        <v>0</v>
      </c>
      <c r="BH645" s="145">
        <f>IF(N645="sníž. přenesená",J645,0)</f>
        <v>0</v>
      </c>
      <c r="BI645" s="145">
        <f>IF(N645="nulová",J645,0)</f>
        <v>0</v>
      </c>
      <c r="BJ645" s="17" t="s">
        <v>129</v>
      </c>
      <c r="BK645" s="145">
        <f>ROUND(I645*H645,2)</f>
        <v>0</v>
      </c>
      <c r="BL645" s="17" t="s">
        <v>142</v>
      </c>
      <c r="BM645" s="144" t="s">
        <v>891</v>
      </c>
    </row>
    <row r="646" spans="2:65" s="12" customFormat="1">
      <c r="B646" s="153"/>
      <c r="D646" s="146" t="s">
        <v>230</v>
      </c>
      <c r="E646" s="154" t="s">
        <v>1</v>
      </c>
      <c r="F646" s="155" t="s">
        <v>892</v>
      </c>
      <c r="H646" s="156">
        <v>43.26</v>
      </c>
      <c r="I646" s="157"/>
      <c r="L646" s="153"/>
      <c r="M646" s="158"/>
      <c r="T646" s="159"/>
      <c r="AT646" s="154" t="s">
        <v>230</v>
      </c>
      <c r="AU646" s="154" t="s">
        <v>129</v>
      </c>
      <c r="AV646" s="12" t="s">
        <v>129</v>
      </c>
      <c r="AW646" s="12" t="s">
        <v>32</v>
      </c>
      <c r="AX646" s="12" t="s">
        <v>85</v>
      </c>
      <c r="AY646" s="154" t="s">
        <v>120</v>
      </c>
    </row>
    <row r="647" spans="2:65" s="1" customFormat="1" ht="37.9" customHeight="1">
      <c r="B647" s="132"/>
      <c r="C647" s="133" t="s">
        <v>893</v>
      </c>
      <c r="D647" s="133" t="s">
        <v>123</v>
      </c>
      <c r="E647" s="134" t="s">
        <v>879</v>
      </c>
      <c r="F647" s="135" t="s">
        <v>880</v>
      </c>
      <c r="G647" s="136" t="s">
        <v>339</v>
      </c>
      <c r="H647" s="137">
        <v>32.4</v>
      </c>
      <c r="I647" s="138"/>
      <c r="J647" s="139">
        <f>ROUND(I647*H647,2)</f>
        <v>0</v>
      </c>
      <c r="K647" s="135" t="s">
        <v>127</v>
      </c>
      <c r="L647" s="32"/>
      <c r="M647" s="140" t="s">
        <v>1</v>
      </c>
      <c r="N647" s="141" t="s">
        <v>43</v>
      </c>
      <c r="P647" s="142">
        <f>O647*H647</f>
        <v>0</v>
      </c>
      <c r="Q647" s="142">
        <v>3.3899999999999998E-3</v>
      </c>
      <c r="R647" s="142">
        <f>Q647*H647</f>
        <v>0.10983599999999999</v>
      </c>
      <c r="S647" s="142">
        <v>0</v>
      </c>
      <c r="T647" s="143">
        <f>S647*H647</f>
        <v>0</v>
      </c>
      <c r="AR647" s="144" t="s">
        <v>142</v>
      </c>
      <c r="AT647" s="144" t="s">
        <v>123</v>
      </c>
      <c r="AU647" s="144" t="s">
        <v>129</v>
      </c>
      <c r="AY647" s="17" t="s">
        <v>120</v>
      </c>
      <c r="BE647" s="145">
        <f>IF(N647="základní",J647,0)</f>
        <v>0</v>
      </c>
      <c r="BF647" s="145">
        <f>IF(N647="snížená",J647,0)</f>
        <v>0</v>
      </c>
      <c r="BG647" s="145">
        <f>IF(N647="zákl. přenesená",J647,0)</f>
        <v>0</v>
      </c>
      <c r="BH647" s="145">
        <f>IF(N647="sníž. přenesená",J647,0)</f>
        <v>0</v>
      </c>
      <c r="BI647" s="145">
        <f>IF(N647="nulová",J647,0)</f>
        <v>0</v>
      </c>
      <c r="BJ647" s="17" t="s">
        <v>129</v>
      </c>
      <c r="BK647" s="145">
        <f>ROUND(I647*H647,2)</f>
        <v>0</v>
      </c>
      <c r="BL647" s="17" t="s">
        <v>142</v>
      </c>
      <c r="BM647" s="144" t="s">
        <v>894</v>
      </c>
    </row>
    <row r="648" spans="2:65" s="12" customFormat="1">
      <c r="B648" s="153"/>
      <c r="D648" s="146" t="s">
        <v>230</v>
      </c>
      <c r="E648" s="154" t="s">
        <v>1</v>
      </c>
      <c r="F648" s="155" t="s">
        <v>895</v>
      </c>
      <c r="H648" s="156">
        <v>5.0999999999999996</v>
      </c>
      <c r="I648" s="157"/>
      <c r="L648" s="153"/>
      <c r="M648" s="158"/>
      <c r="T648" s="159"/>
      <c r="AT648" s="154" t="s">
        <v>230</v>
      </c>
      <c r="AU648" s="154" t="s">
        <v>129</v>
      </c>
      <c r="AV648" s="12" t="s">
        <v>129</v>
      </c>
      <c r="AW648" s="12" t="s">
        <v>32</v>
      </c>
      <c r="AX648" s="12" t="s">
        <v>77</v>
      </c>
      <c r="AY648" s="154" t="s">
        <v>120</v>
      </c>
    </row>
    <row r="649" spans="2:65" s="12" customFormat="1">
      <c r="B649" s="153"/>
      <c r="D649" s="146" t="s">
        <v>230</v>
      </c>
      <c r="E649" s="154" t="s">
        <v>1</v>
      </c>
      <c r="F649" s="155" t="s">
        <v>896</v>
      </c>
      <c r="H649" s="156">
        <v>2.1</v>
      </c>
      <c r="I649" s="157"/>
      <c r="L649" s="153"/>
      <c r="M649" s="158"/>
      <c r="T649" s="159"/>
      <c r="AT649" s="154" t="s">
        <v>230</v>
      </c>
      <c r="AU649" s="154" t="s">
        <v>129</v>
      </c>
      <c r="AV649" s="12" t="s">
        <v>129</v>
      </c>
      <c r="AW649" s="12" t="s">
        <v>32</v>
      </c>
      <c r="AX649" s="12" t="s">
        <v>77</v>
      </c>
      <c r="AY649" s="154" t="s">
        <v>120</v>
      </c>
    </row>
    <row r="650" spans="2:65" s="12" customFormat="1">
      <c r="B650" s="153"/>
      <c r="D650" s="146" t="s">
        <v>230</v>
      </c>
      <c r="E650" s="154" t="s">
        <v>1</v>
      </c>
      <c r="F650" s="155" t="s">
        <v>897</v>
      </c>
      <c r="H650" s="156">
        <v>2.5499999999999998</v>
      </c>
      <c r="I650" s="157"/>
      <c r="L650" s="153"/>
      <c r="M650" s="158"/>
      <c r="T650" s="159"/>
      <c r="AT650" s="154" t="s">
        <v>230</v>
      </c>
      <c r="AU650" s="154" t="s">
        <v>129</v>
      </c>
      <c r="AV650" s="12" t="s">
        <v>129</v>
      </c>
      <c r="AW650" s="12" t="s">
        <v>32</v>
      </c>
      <c r="AX650" s="12" t="s">
        <v>77</v>
      </c>
      <c r="AY650" s="154" t="s">
        <v>120</v>
      </c>
    </row>
    <row r="651" spans="2:65" s="12" customFormat="1">
      <c r="B651" s="153"/>
      <c r="D651" s="146" t="s">
        <v>230</v>
      </c>
      <c r="E651" s="154" t="s">
        <v>1</v>
      </c>
      <c r="F651" s="155" t="s">
        <v>898</v>
      </c>
      <c r="H651" s="156">
        <v>1.8</v>
      </c>
      <c r="I651" s="157"/>
      <c r="L651" s="153"/>
      <c r="M651" s="158"/>
      <c r="T651" s="159"/>
      <c r="AT651" s="154" t="s">
        <v>230</v>
      </c>
      <c r="AU651" s="154" t="s">
        <v>129</v>
      </c>
      <c r="AV651" s="12" t="s">
        <v>129</v>
      </c>
      <c r="AW651" s="12" t="s">
        <v>32</v>
      </c>
      <c r="AX651" s="12" t="s">
        <v>77</v>
      </c>
      <c r="AY651" s="154" t="s">
        <v>120</v>
      </c>
    </row>
    <row r="652" spans="2:65" s="13" customFormat="1">
      <c r="B652" s="170"/>
      <c r="D652" s="146" t="s">
        <v>230</v>
      </c>
      <c r="E652" s="171" t="s">
        <v>1</v>
      </c>
      <c r="F652" s="172" t="s">
        <v>844</v>
      </c>
      <c r="H652" s="173">
        <v>11.55</v>
      </c>
      <c r="I652" s="174"/>
      <c r="L652" s="170"/>
      <c r="M652" s="175"/>
      <c r="T652" s="176"/>
      <c r="AT652" s="171" t="s">
        <v>230</v>
      </c>
      <c r="AU652" s="171" t="s">
        <v>129</v>
      </c>
      <c r="AV652" s="13" t="s">
        <v>138</v>
      </c>
      <c r="AW652" s="13" t="s">
        <v>32</v>
      </c>
      <c r="AX652" s="13" t="s">
        <v>77</v>
      </c>
      <c r="AY652" s="171" t="s">
        <v>120</v>
      </c>
    </row>
    <row r="653" spans="2:65" s="12" customFormat="1">
      <c r="B653" s="153"/>
      <c r="D653" s="146" t="s">
        <v>230</v>
      </c>
      <c r="E653" s="154" t="s">
        <v>1</v>
      </c>
      <c r="F653" s="155" t="s">
        <v>899</v>
      </c>
      <c r="H653" s="156">
        <v>6</v>
      </c>
      <c r="I653" s="157"/>
      <c r="L653" s="153"/>
      <c r="M653" s="158"/>
      <c r="T653" s="159"/>
      <c r="AT653" s="154" t="s">
        <v>230</v>
      </c>
      <c r="AU653" s="154" t="s">
        <v>129</v>
      </c>
      <c r="AV653" s="12" t="s">
        <v>129</v>
      </c>
      <c r="AW653" s="12" t="s">
        <v>32</v>
      </c>
      <c r="AX653" s="12" t="s">
        <v>77</v>
      </c>
      <c r="AY653" s="154" t="s">
        <v>120</v>
      </c>
    </row>
    <row r="654" spans="2:65" s="13" customFormat="1">
      <c r="B654" s="170"/>
      <c r="D654" s="146" t="s">
        <v>230</v>
      </c>
      <c r="E654" s="171" t="s">
        <v>1</v>
      </c>
      <c r="F654" s="172" t="s">
        <v>851</v>
      </c>
      <c r="H654" s="173">
        <v>6</v>
      </c>
      <c r="I654" s="174"/>
      <c r="L654" s="170"/>
      <c r="M654" s="175"/>
      <c r="T654" s="176"/>
      <c r="AT654" s="171" t="s">
        <v>230</v>
      </c>
      <c r="AU654" s="171" t="s">
        <v>129</v>
      </c>
      <c r="AV654" s="13" t="s">
        <v>138</v>
      </c>
      <c r="AW654" s="13" t="s">
        <v>32</v>
      </c>
      <c r="AX654" s="13" t="s">
        <v>77</v>
      </c>
      <c r="AY654" s="171" t="s">
        <v>120</v>
      </c>
    </row>
    <row r="655" spans="2:65" s="12" customFormat="1">
      <c r="B655" s="153"/>
      <c r="D655" s="146" t="s">
        <v>230</v>
      </c>
      <c r="E655" s="154" t="s">
        <v>1</v>
      </c>
      <c r="F655" s="155" t="s">
        <v>896</v>
      </c>
      <c r="H655" s="156">
        <v>2.1</v>
      </c>
      <c r="I655" s="157"/>
      <c r="L655" s="153"/>
      <c r="M655" s="158"/>
      <c r="T655" s="159"/>
      <c r="AT655" s="154" t="s">
        <v>230</v>
      </c>
      <c r="AU655" s="154" t="s">
        <v>129</v>
      </c>
      <c r="AV655" s="12" t="s">
        <v>129</v>
      </c>
      <c r="AW655" s="12" t="s">
        <v>32</v>
      </c>
      <c r="AX655" s="12" t="s">
        <v>77</v>
      </c>
      <c r="AY655" s="154" t="s">
        <v>120</v>
      </c>
    </row>
    <row r="656" spans="2:65" s="12" customFormat="1">
      <c r="B656" s="153"/>
      <c r="D656" s="146" t="s">
        <v>230</v>
      </c>
      <c r="E656" s="154" t="s">
        <v>1</v>
      </c>
      <c r="F656" s="155" t="s">
        <v>897</v>
      </c>
      <c r="H656" s="156">
        <v>2.5499999999999998</v>
      </c>
      <c r="I656" s="157"/>
      <c r="L656" s="153"/>
      <c r="M656" s="158"/>
      <c r="T656" s="159"/>
      <c r="AT656" s="154" t="s">
        <v>230</v>
      </c>
      <c r="AU656" s="154" t="s">
        <v>129</v>
      </c>
      <c r="AV656" s="12" t="s">
        <v>129</v>
      </c>
      <c r="AW656" s="12" t="s">
        <v>32</v>
      </c>
      <c r="AX656" s="12" t="s">
        <v>77</v>
      </c>
      <c r="AY656" s="154" t="s">
        <v>120</v>
      </c>
    </row>
    <row r="657" spans="2:65" s="12" customFormat="1">
      <c r="B657" s="153"/>
      <c r="D657" s="146" t="s">
        <v>230</v>
      </c>
      <c r="E657" s="154" t="s">
        <v>1</v>
      </c>
      <c r="F657" s="155" t="s">
        <v>898</v>
      </c>
      <c r="H657" s="156">
        <v>1.8</v>
      </c>
      <c r="I657" s="157"/>
      <c r="L657" s="153"/>
      <c r="M657" s="158"/>
      <c r="T657" s="159"/>
      <c r="AT657" s="154" t="s">
        <v>230</v>
      </c>
      <c r="AU657" s="154" t="s">
        <v>129</v>
      </c>
      <c r="AV657" s="12" t="s">
        <v>129</v>
      </c>
      <c r="AW657" s="12" t="s">
        <v>32</v>
      </c>
      <c r="AX657" s="12" t="s">
        <v>77</v>
      </c>
      <c r="AY657" s="154" t="s">
        <v>120</v>
      </c>
    </row>
    <row r="658" spans="2:65" s="13" customFormat="1">
      <c r="B658" s="170"/>
      <c r="D658" s="146" t="s">
        <v>230</v>
      </c>
      <c r="E658" s="171" t="s">
        <v>1</v>
      </c>
      <c r="F658" s="172" t="s">
        <v>853</v>
      </c>
      <c r="H658" s="173">
        <v>6.45</v>
      </c>
      <c r="I658" s="174"/>
      <c r="L658" s="170"/>
      <c r="M658" s="175"/>
      <c r="T658" s="176"/>
      <c r="AT658" s="171" t="s">
        <v>230</v>
      </c>
      <c r="AU658" s="171" t="s">
        <v>129</v>
      </c>
      <c r="AV658" s="13" t="s">
        <v>138</v>
      </c>
      <c r="AW658" s="13" t="s">
        <v>32</v>
      </c>
      <c r="AX658" s="13" t="s">
        <v>77</v>
      </c>
      <c r="AY658" s="171" t="s">
        <v>120</v>
      </c>
    </row>
    <row r="659" spans="2:65" s="12" customFormat="1">
      <c r="B659" s="153"/>
      <c r="D659" s="146" t="s">
        <v>230</v>
      </c>
      <c r="E659" s="154" t="s">
        <v>1</v>
      </c>
      <c r="F659" s="155" t="s">
        <v>900</v>
      </c>
      <c r="H659" s="156">
        <v>3.6</v>
      </c>
      <c r="I659" s="157"/>
      <c r="L659" s="153"/>
      <c r="M659" s="158"/>
      <c r="T659" s="159"/>
      <c r="AT659" s="154" t="s">
        <v>230</v>
      </c>
      <c r="AU659" s="154" t="s">
        <v>129</v>
      </c>
      <c r="AV659" s="12" t="s">
        <v>129</v>
      </c>
      <c r="AW659" s="12" t="s">
        <v>32</v>
      </c>
      <c r="AX659" s="12" t="s">
        <v>77</v>
      </c>
      <c r="AY659" s="154" t="s">
        <v>120</v>
      </c>
    </row>
    <row r="660" spans="2:65" s="12" customFormat="1">
      <c r="B660" s="153"/>
      <c r="D660" s="146" t="s">
        <v>230</v>
      </c>
      <c r="E660" s="154" t="s">
        <v>1</v>
      </c>
      <c r="F660" s="155" t="s">
        <v>901</v>
      </c>
      <c r="H660" s="156">
        <v>4.8</v>
      </c>
      <c r="I660" s="157"/>
      <c r="L660" s="153"/>
      <c r="M660" s="158"/>
      <c r="T660" s="159"/>
      <c r="AT660" s="154" t="s">
        <v>230</v>
      </c>
      <c r="AU660" s="154" t="s">
        <v>129</v>
      </c>
      <c r="AV660" s="12" t="s">
        <v>129</v>
      </c>
      <c r="AW660" s="12" t="s">
        <v>32</v>
      </c>
      <c r="AX660" s="12" t="s">
        <v>77</v>
      </c>
      <c r="AY660" s="154" t="s">
        <v>120</v>
      </c>
    </row>
    <row r="661" spans="2:65" s="13" customFormat="1">
      <c r="B661" s="170"/>
      <c r="D661" s="146" t="s">
        <v>230</v>
      </c>
      <c r="E661" s="171" t="s">
        <v>1</v>
      </c>
      <c r="F661" s="172" t="s">
        <v>848</v>
      </c>
      <c r="H661" s="173">
        <v>8.4</v>
      </c>
      <c r="I661" s="174"/>
      <c r="L661" s="170"/>
      <c r="M661" s="175"/>
      <c r="T661" s="176"/>
      <c r="AT661" s="171" t="s">
        <v>230</v>
      </c>
      <c r="AU661" s="171" t="s">
        <v>129</v>
      </c>
      <c r="AV661" s="13" t="s">
        <v>138</v>
      </c>
      <c r="AW661" s="13" t="s">
        <v>32</v>
      </c>
      <c r="AX661" s="13" t="s">
        <v>77</v>
      </c>
      <c r="AY661" s="171" t="s">
        <v>120</v>
      </c>
    </row>
    <row r="662" spans="2:65" s="14" customFormat="1">
      <c r="B662" s="177"/>
      <c r="D662" s="146" t="s">
        <v>230</v>
      </c>
      <c r="E662" s="178" t="s">
        <v>1</v>
      </c>
      <c r="F662" s="179" t="s">
        <v>304</v>
      </c>
      <c r="H662" s="180">
        <v>32.4</v>
      </c>
      <c r="I662" s="181"/>
      <c r="L662" s="177"/>
      <c r="M662" s="182"/>
      <c r="T662" s="183"/>
      <c r="AT662" s="178" t="s">
        <v>230</v>
      </c>
      <c r="AU662" s="178" t="s">
        <v>129</v>
      </c>
      <c r="AV662" s="14" t="s">
        <v>142</v>
      </c>
      <c r="AW662" s="14" t="s">
        <v>32</v>
      </c>
      <c r="AX662" s="14" t="s">
        <v>85</v>
      </c>
      <c r="AY662" s="178" t="s">
        <v>120</v>
      </c>
    </row>
    <row r="663" spans="2:65" s="1" customFormat="1" ht="24.2" customHeight="1">
      <c r="B663" s="132"/>
      <c r="C663" s="160" t="s">
        <v>902</v>
      </c>
      <c r="D663" s="160" t="s">
        <v>254</v>
      </c>
      <c r="E663" s="161" t="s">
        <v>903</v>
      </c>
      <c r="F663" s="162" t="s">
        <v>904</v>
      </c>
      <c r="G663" s="163" t="s">
        <v>228</v>
      </c>
      <c r="H663" s="164">
        <v>13.608000000000001</v>
      </c>
      <c r="I663" s="165"/>
      <c r="J663" s="166">
        <f>ROUND(I663*H663,2)</f>
        <v>0</v>
      </c>
      <c r="K663" s="162" t="s">
        <v>127</v>
      </c>
      <c r="L663" s="167"/>
      <c r="M663" s="168" t="s">
        <v>1</v>
      </c>
      <c r="N663" s="169" t="s">
        <v>43</v>
      </c>
      <c r="P663" s="142">
        <f>O663*H663</f>
        <v>0</v>
      </c>
      <c r="Q663" s="142">
        <v>1.0499999999999999E-3</v>
      </c>
      <c r="R663" s="142">
        <f>Q663*H663</f>
        <v>1.42884E-2</v>
      </c>
      <c r="S663" s="142">
        <v>0</v>
      </c>
      <c r="T663" s="143">
        <f>S663*H663</f>
        <v>0</v>
      </c>
      <c r="AR663" s="144" t="s">
        <v>161</v>
      </c>
      <c r="AT663" s="144" t="s">
        <v>254</v>
      </c>
      <c r="AU663" s="144" t="s">
        <v>129</v>
      </c>
      <c r="AY663" s="17" t="s">
        <v>120</v>
      </c>
      <c r="BE663" s="145">
        <f>IF(N663="základní",J663,0)</f>
        <v>0</v>
      </c>
      <c r="BF663" s="145">
        <f>IF(N663="snížená",J663,0)</f>
        <v>0</v>
      </c>
      <c r="BG663" s="145">
        <f>IF(N663="zákl. přenesená",J663,0)</f>
        <v>0</v>
      </c>
      <c r="BH663" s="145">
        <f>IF(N663="sníž. přenesená",J663,0)</f>
        <v>0</v>
      </c>
      <c r="BI663" s="145">
        <f>IF(N663="nulová",J663,0)</f>
        <v>0</v>
      </c>
      <c r="BJ663" s="17" t="s">
        <v>129</v>
      </c>
      <c r="BK663" s="145">
        <f>ROUND(I663*H663,2)</f>
        <v>0</v>
      </c>
      <c r="BL663" s="17" t="s">
        <v>142</v>
      </c>
      <c r="BM663" s="144" t="s">
        <v>905</v>
      </c>
    </row>
    <row r="664" spans="2:65" s="12" customFormat="1">
      <c r="B664" s="153"/>
      <c r="D664" s="146" t="s">
        <v>230</v>
      </c>
      <c r="E664" s="154" t="s">
        <v>1</v>
      </c>
      <c r="F664" s="155" t="s">
        <v>906</v>
      </c>
      <c r="H664" s="156">
        <v>13.608000000000001</v>
      </c>
      <c r="I664" s="157"/>
      <c r="L664" s="153"/>
      <c r="M664" s="158"/>
      <c r="T664" s="159"/>
      <c r="AT664" s="154" t="s">
        <v>230</v>
      </c>
      <c r="AU664" s="154" t="s">
        <v>129</v>
      </c>
      <c r="AV664" s="12" t="s">
        <v>129</v>
      </c>
      <c r="AW664" s="12" t="s">
        <v>32</v>
      </c>
      <c r="AX664" s="12" t="s">
        <v>85</v>
      </c>
      <c r="AY664" s="154" t="s">
        <v>120</v>
      </c>
    </row>
    <row r="665" spans="2:65" s="1" customFormat="1" ht="37.9" customHeight="1">
      <c r="B665" s="132"/>
      <c r="C665" s="133" t="s">
        <v>907</v>
      </c>
      <c r="D665" s="133" t="s">
        <v>123</v>
      </c>
      <c r="E665" s="134" t="s">
        <v>908</v>
      </c>
      <c r="F665" s="135" t="s">
        <v>909</v>
      </c>
      <c r="G665" s="136" t="s">
        <v>228</v>
      </c>
      <c r="H665" s="137">
        <v>31.39</v>
      </c>
      <c r="I665" s="138"/>
      <c r="J665" s="139">
        <f>ROUND(I665*H665,2)</f>
        <v>0</v>
      </c>
      <c r="K665" s="135" t="s">
        <v>127</v>
      </c>
      <c r="L665" s="32"/>
      <c r="M665" s="140" t="s">
        <v>1</v>
      </c>
      <c r="N665" s="141" t="s">
        <v>43</v>
      </c>
      <c r="P665" s="142">
        <f>O665*H665</f>
        <v>0</v>
      </c>
      <c r="Q665" s="142">
        <v>1E-4</v>
      </c>
      <c r="R665" s="142">
        <f>Q665*H665</f>
        <v>3.1390000000000003E-3</v>
      </c>
      <c r="S665" s="142">
        <v>0</v>
      </c>
      <c r="T665" s="143">
        <f>S665*H665</f>
        <v>0</v>
      </c>
      <c r="AR665" s="144" t="s">
        <v>142</v>
      </c>
      <c r="AT665" s="144" t="s">
        <v>123</v>
      </c>
      <c r="AU665" s="144" t="s">
        <v>129</v>
      </c>
      <c r="AY665" s="17" t="s">
        <v>120</v>
      </c>
      <c r="BE665" s="145">
        <f>IF(N665="základní",J665,0)</f>
        <v>0</v>
      </c>
      <c r="BF665" s="145">
        <f>IF(N665="snížená",J665,0)</f>
        <v>0</v>
      </c>
      <c r="BG665" s="145">
        <f>IF(N665="zákl. přenesená",J665,0)</f>
        <v>0</v>
      </c>
      <c r="BH665" s="145">
        <f>IF(N665="sníž. přenesená",J665,0)</f>
        <v>0</v>
      </c>
      <c r="BI665" s="145">
        <f>IF(N665="nulová",J665,0)</f>
        <v>0</v>
      </c>
      <c r="BJ665" s="17" t="s">
        <v>129</v>
      </c>
      <c r="BK665" s="145">
        <f>ROUND(I665*H665,2)</f>
        <v>0</v>
      </c>
      <c r="BL665" s="17" t="s">
        <v>142</v>
      </c>
      <c r="BM665" s="144" t="s">
        <v>910</v>
      </c>
    </row>
    <row r="666" spans="2:65" s="1" customFormat="1" ht="37.9" customHeight="1">
      <c r="B666" s="132"/>
      <c r="C666" s="133" t="s">
        <v>911</v>
      </c>
      <c r="D666" s="133" t="s">
        <v>123</v>
      </c>
      <c r="E666" s="134" t="s">
        <v>912</v>
      </c>
      <c r="F666" s="135" t="s">
        <v>913</v>
      </c>
      <c r="G666" s="136" t="s">
        <v>228</v>
      </c>
      <c r="H666" s="137">
        <v>407.911</v>
      </c>
      <c r="I666" s="138"/>
      <c r="J666" s="139">
        <f>ROUND(I666*H666,2)</f>
        <v>0</v>
      </c>
      <c r="K666" s="135" t="s">
        <v>127</v>
      </c>
      <c r="L666" s="32"/>
      <c r="M666" s="140" t="s">
        <v>1</v>
      </c>
      <c r="N666" s="141" t="s">
        <v>43</v>
      </c>
      <c r="P666" s="142">
        <f>O666*H666</f>
        <v>0</v>
      </c>
      <c r="Q666" s="142">
        <v>8.0000000000000007E-5</v>
      </c>
      <c r="R666" s="142">
        <f>Q666*H666</f>
        <v>3.2632880000000003E-2</v>
      </c>
      <c r="S666" s="142">
        <v>0</v>
      </c>
      <c r="T666" s="143">
        <f>S666*H666</f>
        <v>0</v>
      </c>
      <c r="AR666" s="144" t="s">
        <v>142</v>
      </c>
      <c r="AT666" s="144" t="s">
        <v>123</v>
      </c>
      <c r="AU666" s="144" t="s">
        <v>129</v>
      </c>
      <c r="AY666" s="17" t="s">
        <v>120</v>
      </c>
      <c r="BE666" s="145">
        <f>IF(N666="základní",J666,0)</f>
        <v>0</v>
      </c>
      <c r="BF666" s="145">
        <f>IF(N666="snížená",J666,0)</f>
        <v>0</v>
      </c>
      <c r="BG666" s="145">
        <f>IF(N666="zákl. přenesená",J666,0)</f>
        <v>0</v>
      </c>
      <c r="BH666" s="145">
        <f>IF(N666="sníž. přenesená",J666,0)</f>
        <v>0</v>
      </c>
      <c r="BI666" s="145">
        <f>IF(N666="nulová",J666,0)</f>
        <v>0</v>
      </c>
      <c r="BJ666" s="17" t="s">
        <v>129</v>
      </c>
      <c r="BK666" s="145">
        <f>ROUND(I666*H666,2)</f>
        <v>0</v>
      </c>
      <c r="BL666" s="17" t="s">
        <v>142</v>
      </c>
      <c r="BM666" s="144" t="s">
        <v>914</v>
      </c>
    </row>
    <row r="667" spans="2:65" s="1" customFormat="1" ht="37.9" customHeight="1">
      <c r="B667" s="132"/>
      <c r="C667" s="133" t="s">
        <v>915</v>
      </c>
      <c r="D667" s="133" t="s">
        <v>123</v>
      </c>
      <c r="E667" s="134" t="s">
        <v>916</v>
      </c>
      <c r="F667" s="135" t="s">
        <v>917</v>
      </c>
      <c r="G667" s="136" t="s">
        <v>228</v>
      </c>
      <c r="H667" s="137">
        <v>439.30099999999999</v>
      </c>
      <c r="I667" s="138"/>
      <c r="J667" s="139">
        <f>ROUND(I667*H667,2)</f>
        <v>0</v>
      </c>
      <c r="K667" s="135" t="s">
        <v>1</v>
      </c>
      <c r="L667" s="32"/>
      <c r="M667" s="140" t="s">
        <v>1</v>
      </c>
      <c r="N667" s="141" t="s">
        <v>43</v>
      </c>
      <c r="P667" s="142">
        <f>O667*H667</f>
        <v>0</v>
      </c>
      <c r="Q667" s="142">
        <v>0</v>
      </c>
      <c r="R667" s="142">
        <f>Q667*H667</f>
        <v>0</v>
      </c>
      <c r="S667" s="142">
        <v>0</v>
      </c>
      <c r="T667" s="143">
        <f>S667*H667</f>
        <v>0</v>
      </c>
      <c r="AR667" s="144" t="s">
        <v>142</v>
      </c>
      <c r="AT667" s="144" t="s">
        <v>123</v>
      </c>
      <c r="AU667" s="144" t="s">
        <v>129</v>
      </c>
      <c r="AY667" s="17" t="s">
        <v>120</v>
      </c>
      <c r="BE667" s="145">
        <f>IF(N667="základní",J667,0)</f>
        <v>0</v>
      </c>
      <c r="BF667" s="145">
        <f>IF(N667="snížená",J667,0)</f>
        <v>0</v>
      </c>
      <c r="BG667" s="145">
        <f>IF(N667="zákl. přenesená",J667,0)</f>
        <v>0</v>
      </c>
      <c r="BH667" s="145">
        <f>IF(N667="sníž. přenesená",J667,0)</f>
        <v>0</v>
      </c>
      <c r="BI667" s="145">
        <f>IF(N667="nulová",J667,0)</f>
        <v>0</v>
      </c>
      <c r="BJ667" s="17" t="s">
        <v>129</v>
      </c>
      <c r="BK667" s="145">
        <f>ROUND(I667*H667,2)</f>
        <v>0</v>
      </c>
      <c r="BL667" s="17" t="s">
        <v>142</v>
      </c>
      <c r="BM667" s="144" t="s">
        <v>918</v>
      </c>
    </row>
    <row r="668" spans="2:65" s="1" customFormat="1" ht="29.25">
      <c r="B668" s="32"/>
      <c r="D668" s="146" t="s">
        <v>131</v>
      </c>
      <c r="F668" s="147" t="s">
        <v>919</v>
      </c>
      <c r="I668" s="148"/>
      <c r="L668" s="32"/>
      <c r="M668" s="149"/>
      <c r="T668" s="56"/>
      <c r="AT668" s="17" t="s">
        <v>131</v>
      </c>
      <c r="AU668" s="17" t="s">
        <v>129</v>
      </c>
    </row>
    <row r="669" spans="2:65" s="12" customFormat="1">
      <c r="B669" s="153"/>
      <c r="D669" s="146" t="s">
        <v>230</v>
      </c>
      <c r="E669" s="154" t="s">
        <v>1</v>
      </c>
      <c r="F669" s="155" t="s">
        <v>920</v>
      </c>
      <c r="H669" s="156">
        <v>439.30099999999999</v>
      </c>
      <c r="I669" s="157"/>
      <c r="L669" s="153"/>
      <c r="M669" s="158"/>
      <c r="T669" s="159"/>
      <c r="AT669" s="154" t="s">
        <v>230</v>
      </c>
      <c r="AU669" s="154" t="s">
        <v>129</v>
      </c>
      <c r="AV669" s="12" t="s">
        <v>129</v>
      </c>
      <c r="AW669" s="12" t="s">
        <v>32</v>
      </c>
      <c r="AX669" s="12" t="s">
        <v>85</v>
      </c>
      <c r="AY669" s="154" t="s">
        <v>120</v>
      </c>
    </row>
    <row r="670" spans="2:65" s="1" customFormat="1" ht="24.2" customHeight="1">
      <c r="B670" s="132"/>
      <c r="C670" s="133" t="s">
        <v>921</v>
      </c>
      <c r="D670" s="133" t="s">
        <v>123</v>
      </c>
      <c r="E670" s="134" t="s">
        <v>922</v>
      </c>
      <c r="F670" s="135" t="s">
        <v>923</v>
      </c>
      <c r="G670" s="136" t="s">
        <v>228</v>
      </c>
      <c r="H670" s="137">
        <v>31.39</v>
      </c>
      <c r="I670" s="138"/>
      <c r="J670" s="139">
        <f>ROUND(I670*H670,2)</f>
        <v>0</v>
      </c>
      <c r="K670" s="135" t="s">
        <v>127</v>
      </c>
      <c r="L670" s="32"/>
      <c r="M670" s="140" t="s">
        <v>1</v>
      </c>
      <c r="N670" s="141" t="s">
        <v>43</v>
      </c>
      <c r="P670" s="142">
        <f>O670*H670</f>
        <v>0</v>
      </c>
      <c r="Q670" s="142">
        <v>2.0000000000000001E-4</v>
      </c>
      <c r="R670" s="142">
        <f>Q670*H670</f>
        <v>6.2780000000000006E-3</v>
      </c>
      <c r="S670" s="142">
        <v>0</v>
      </c>
      <c r="T670" s="143">
        <f>S670*H670</f>
        <v>0</v>
      </c>
      <c r="AR670" s="144" t="s">
        <v>142</v>
      </c>
      <c r="AT670" s="144" t="s">
        <v>123</v>
      </c>
      <c r="AU670" s="144" t="s">
        <v>129</v>
      </c>
      <c r="AY670" s="17" t="s">
        <v>120</v>
      </c>
      <c r="BE670" s="145">
        <f>IF(N670="základní",J670,0)</f>
        <v>0</v>
      </c>
      <c r="BF670" s="145">
        <f>IF(N670="snížená",J670,0)</f>
        <v>0</v>
      </c>
      <c r="BG670" s="145">
        <f>IF(N670="zákl. přenesená",J670,0)</f>
        <v>0</v>
      </c>
      <c r="BH670" s="145">
        <f>IF(N670="sníž. přenesená",J670,0)</f>
        <v>0</v>
      </c>
      <c r="BI670" s="145">
        <f>IF(N670="nulová",J670,0)</f>
        <v>0</v>
      </c>
      <c r="BJ670" s="17" t="s">
        <v>129</v>
      </c>
      <c r="BK670" s="145">
        <f>ROUND(I670*H670,2)</f>
        <v>0</v>
      </c>
      <c r="BL670" s="17" t="s">
        <v>142</v>
      </c>
      <c r="BM670" s="144" t="s">
        <v>924</v>
      </c>
    </row>
    <row r="671" spans="2:65" s="12" customFormat="1">
      <c r="B671" s="153"/>
      <c r="D671" s="146" t="s">
        <v>230</v>
      </c>
      <c r="E671" s="154" t="s">
        <v>1</v>
      </c>
      <c r="F671" s="155" t="s">
        <v>777</v>
      </c>
      <c r="H671" s="156">
        <v>31.39</v>
      </c>
      <c r="I671" s="157"/>
      <c r="L671" s="153"/>
      <c r="M671" s="158"/>
      <c r="T671" s="159"/>
      <c r="AT671" s="154" t="s">
        <v>230</v>
      </c>
      <c r="AU671" s="154" t="s">
        <v>129</v>
      </c>
      <c r="AV671" s="12" t="s">
        <v>129</v>
      </c>
      <c r="AW671" s="12" t="s">
        <v>32</v>
      </c>
      <c r="AX671" s="12" t="s">
        <v>85</v>
      </c>
      <c r="AY671" s="154" t="s">
        <v>120</v>
      </c>
    </row>
    <row r="672" spans="2:65" s="1" customFormat="1" ht="24.2" customHeight="1">
      <c r="B672" s="132"/>
      <c r="C672" s="133" t="s">
        <v>925</v>
      </c>
      <c r="D672" s="133" t="s">
        <v>123</v>
      </c>
      <c r="E672" s="134" t="s">
        <v>926</v>
      </c>
      <c r="F672" s="135" t="s">
        <v>927</v>
      </c>
      <c r="G672" s="136" t="s">
        <v>228</v>
      </c>
      <c r="H672" s="137">
        <v>31.39</v>
      </c>
      <c r="I672" s="138"/>
      <c r="J672" s="139">
        <f>ROUND(I672*H672,2)</f>
        <v>0</v>
      </c>
      <c r="K672" s="135" t="s">
        <v>127</v>
      </c>
      <c r="L672" s="32"/>
      <c r="M672" s="140" t="s">
        <v>1</v>
      </c>
      <c r="N672" s="141" t="s">
        <v>43</v>
      </c>
      <c r="P672" s="142">
        <f>O672*H672</f>
        <v>0</v>
      </c>
      <c r="Q672" s="142">
        <v>2.7000000000000001E-3</v>
      </c>
      <c r="R672" s="142">
        <f>Q672*H672</f>
        <v>8.4753000000000009E-2</v>
      </c>
      <c r="S672" s="142">
        <v>0</v>
      </c>
      <c r="T672" s="143">
        <f>S672*H672</f>
        <v>0</v>
      </c>
      <c r="AR672" s="144" t="s">
        <v>142</v>
      </c>
      <c r="AT672" s="144" t="s">
        <v>123</v>
      </c>
      <c r="AU672" s="144" t="s">
        <v>129</v>
      </c>
      <c r="AY672" s="17" t="s">
        <v>120</v>
      </c>
      <c r="BE672" s="145">
        <f>IF(N672="základní",J672,0)</f>
        <v>0</v>
      </c>
      <c r="BF672" s="145">
        <f>IF(N672="snížená",J672,0)</f>
        <v>0</v>
      </c>
      <c r="BG672" s="145">
        <f>IF(N672="zákl. přenesená",J672,0)</f>
        <v>0</v>
      </c>
      <c r="BH672" s="145">
        <f>IF(N672="sníž. přenesená",J672,0)</f>
        <v>0</v>
      </c>
      <c r="BI672" s="145">
        <f>IF(N672="nulová",J672,0)</f>
        <v>0</v>
      </c>
      <c r="BJ672" s="17" t="s">
        <v>129</v>
      </c>
      <c r="BK672" s="145">
        <f>ROUND(I672*H672,2)</f>
        <v>0</v>
      </c>
      <c r="BL672" s="17" t="s">
        <v>142</v>
      </c>
      <c r="BM672" s="144" t="s">
        <v>928</v>
      </c>
    </row>
    <row r="673" spans="2:65" s="1" customFormat="1" ht="19.5">
      <c r="B673" s="32"/>
      <c r="D673" s="146" t="s">
        <v>131</v>
      </c>
      <c r="F673" s="147" t="s">
        <v>929</v>
      </c>
      <c r="I673" s="148"/>
      <c r="L673" s="32"/>
      <c r="M673" s="149"/>
      <c r="T673" s="56"/>
      <c r="AT673" s="17" t="s">
        <v>131</v>
      </c>
      <c r="AU673" s="17" t="s">
        <v>129</v>
      </c>
    </row>
    <row r="674" spans="2:65" s="1" customFormat="1" ht="24.2" customHeight="1">
      <c r="B674" s="132"/>
      <c r="C674" s="133" t="s">
        <v>930</v>
      </c>
      <c r="D674" s="133" t="s">
        <v>123</v>
      </c>
      <c r="E674" s="134" t="s">
        <v>931</v>
      </c>
      <c r="F674" s="135" t="s">
        <v>932</v>
      </c>
      <c r="G674" s="136" t="s">
        <v>228</v>
      </c>
      <c r="H674" s="137">
        <v>69.350999999999999</v>
      </c>
      <c r="I674" s="138"/>
      <c r="J674" s="139">
        <f>ROUND(I674*H674,2)</f>
        <v>0</v>
      </c>
      <c r="K674" s="135" t="s">
        <v>127</v>
      </c>
      <c r="L674" s="32"/>
      <c r="M674" s="140" t="s">
        <v>1</v>
      </c>
      <c r="N674" s="141" t="s">
        <v>43</v>
      </c>
      <c r="P674" s="142">
        <f>O674*H674</f>
        <v>0</v>
      </c>
      <c r="Q674" s="142">
        <v>1.8000000000000001E-4</v>
      </c>
      <c r="R674" s="142">
        <f>Q674*H674</f>
        <v>1.248318E-2</v>
      </c>
      <c r="S674" s="142">
        <v>0</v>
      </c>
      <c r="T674" s="143">
        <f>S674*H674</f>
        <v>0</v>
      </c>
      <c r="AR674" s="144" t="s">
        <v>142</v>
      </c>
      <c r="AT674" s="144" t="s">
        <v>123</v>
      </c>
      <c r="AU674" s="144" t="s">
        <v>129</v>
      </c>
      <c r="AY674" s="17" t="s">
        <v>120</v>
      </c>
      <c r="BE674" s="145">
        <f>IF(N674="základní",J674,0)</f>
        <v>0</v>
      </c>
      <c r="BF674" s="145">
        <f>IF(N674="snížená",J674,0)</f>
        <v>0</v>
      </c>
      <c r="BG674" s="145">
        <f>IF(N674="zákl. přenesená",J674,0)</f>
        <v>0</v>
      </c>
      <c r="BH674" s="145">
        <f>IF(N674="sníž. přenesená",J674,0)</f>
        <v>0</v>
      </c>
      <c r="BI674" s="145">
        <f>IF(N674="nulová",J674,0)</f>
        <v>0</v>
      </c>
      <c r="BJ674" s="17" t="s">
        <v>129</v>
      </c>
      <c r="BK674" s="145">
        <f>ROUND(I674*H674,2)</f>
        <v>0</v>
      </c>
      <c r="BL674" s="17" t="s">
        <v>142</v>
      </c>
      <c r="BM674" s="144" t="s">
        <v>933</v>
      </c>
    </row>
    <row r="675" spans="2:65" s="12" customFormat="1">
      <c r="B675" s="153"/>
      <c r="D675" s="146" t="s">
        <v>230</v>
      </c>
      <c r="E675" s="154" t="s">
        <v>1</v>
      </c>
      <c r="F675" s="155" t="s">
        <v>934</v>
      </c>
      <c r="H675" s="156">
        <v>56.390999999999998</v>
      </c>
      <c r="I675" s="157"/>
      <c r="L675" s="153"/>
      <c r="M675" s="158"/>
      <c r="T675" s="159"/>
      <c r="AT675" s="154" t="s">
        <v>230</v>
      </c>
      <c r="AU675" s="154" t="s">
        <v>129</v>
      </c>
      <c r="AV675" s="12" t="s">
        <v>129</v>
      </c>
      <c r="AW675" s="12" t="s">
        <v>32</v>
      </c>
      <c r="AX675" s="12" t="s">
        <v>77</v>
      </c>
      <c r="AY675" s="154" t="s">
        <v>120</v>
      </c>
    </row>
    <row r="676" spans="2:65" s="12" customFormat="1">
      <c r="B676" s="153"/>
      <c r="D676" s="146" t="s">
        <v>230</v>
      </c>
      <c r="E676" s="154" t="s">
        <v>1</v>
      </c>
      <c r="F676" s="155" t="s">
        <v>935</v>
      </c>
      <c r="H676" s="156">
        <v>12.96</v>
      </c>
      <c r="I676" s="157"/>
      <c r="L676" s="153"/>
      <c r="M676" s="158"/>
      <c r="T676" s="159"/>
      <c r="AT676" s="154" t="s">
        <v>230</v>
      </c>
      <c r="AU676" s="154" t="s">
        <v>129</v>
      </c>
      <c r="AV676" s="12" t="s">
        <v>129</v>
      </c>
      <c r="AW676" s="12" t="s">
        <v>32</v>
      </c>
      <c r="AX676" s="12" t="s">
        <v>77</v>
      </c>
      <c r="AY676" s="154" t="s">
        <v>120</v>
      </c>
    </row>
    <row r="677" spans="2:65" s="14" customFormat="1">
      <c r="B677" s="177"/>
      <c r="D677" s="146" t="s">
        <v>230</v>
      </c>
      <c r="E677" s="178" t="s">
        <v>1</v>
      </c>
      <c r="F677" s="179" t="s">
        <v>304</v>
      </c>
      <c r="H677" s="180">
        <v>69.350999999999999</v>
      </c>
      <c r="I677" s="181"/>
      <c r="L677" s="177"/>
      <c r="M677" s="182"/>
      <c r="T677" s="183"/>
      <c r="AT677" s="178" t="s">
        <v>230</v>
      </c>
      <c r="AU677" s="178" t="s">
        <v>129</v>
      </c>
      <c r="AV677" s="14" t="s">
        <v>142</v>
      </c>
      <c r="AW677" s="14" t="s">
        <v>32</v>
      </c>
      <c r="AX677" s="14" t="s">
        <v>85</v>
      </c>
      <c r="AY677" s="178" t="s">
        <v>120</v>
      </c>
    </row>
    <row r="678" spans="2:65" s="1" customFormat="1" ht="24.2" customHeight="1">
      <c r="B678" s="132"/>
      <c r="C678" s="133" t="s">
        <v>936</v>
      </c>
      <c r="D678" s="133" t="s">
        <v>123</v>
      </c>
      <c r="E678" s="134" t="s">
        <v>937</v>
      </c>
      <c r="F678" s="135" t="s">
        <v>938</v>
      </c>
      <c r="G678" s="136" t="s">
        <v>228</v>
      </c>
      <c r="H678" s="137">
        <v>69.350999999999999</v>
      </c>
      <c r="I678" s="138"/>
      <c r="J678" s="139">
        <f>ROUND(I678*H678,2)</f>
        <v>0</v>
      </c>
      <c r="K678" s="135" t="s">
        <v>127</v>
      </c>
      <c r="L678" s="32"/>
      <c r="M678" s="140" t="s">
        <v>1</v>
      </c>
      <c r="N678" s="141" t="s">
        <v>43</v>
      </c>
      <c r="P678" s="142">
        <f>O678*H678</f>
        <v>0</v>
      </c>
      <c r="Q678" s="142">
        <v>5.7000000000000002E-3</v>
      </c>
      <c r="R678" s="142">
        <f>Q678*H678</f>
        <v>0.3953007</v>
      </c>
      <c r="S678" s="142">
        <v>0</v>
      </c>
      <c r="T678" s="143">
        <f>S678*H678</f>
        <v>0</v>
      </c>
      <c r="AR678" s="144" t="s">
        <v>142</v>
      </c>
      <c r="AT678" s="144" t="s">
        <v>123</v>
      </c>
      <c r="AU678" s="144" t="s">
        <v>129</v>
      </c>
      <c r="AY678" s="17" t="s">
        <v>120</v>
      </c>
      <c r="BE678" s="145">
        <f>IF(N678="základní",J678,0)</f>
        <v>0</v>
      </c>
      <c r="BF678" s="145">
        <f>IF(N678="snížená",J678,0)</f>
        <v>0</v>
      </c>
      <c r="BG678" s="145">
        <f>IF(N678="zákl. přenesená",J678,0)</f>
        <v>0</v>
      </c>
      <c r="BH678" s="145">
        <f>IF(N678="sníž. přenesená",J678,0)</f>
        <v>0</v>
      </c>
      <c r="BI678" s="145">
        <f>IF(N678="nulová",J678,0)</f>
        <v>0</v>
      </c>
      <c r="BJ678" s="17" t="s">
        <v>129</v>
      </c>
      <c r="BK678" s="145">
        <f>ROUND(I678*H678,2)</f>
        <v>0</v>
      </c>
      <c r="BL678" s="17" t="s">
        <v>142</v>
      </c>
      <c r="BM678" s="144" t="s">
        <v>939</v>
      </c>
    </row>
    <row r="679" spans="2:65" s="1" customFormat="1" ht="24.2" customHeight="1">
      <c r="B679" s="132"/>
      <c r="C679" s="133" t="s">
        <v>940</v>
      </c>
      <c r="D679" s="133" t="s">
        <v>123</v>
      </c>
      <c r="E679" s="134" t="s">
        <v>941</v>
      </c>
      <c r="F679" s="135" t="s">
        <v>942</v>
      </c>
      <c r="G679" s="136" t="s">
        <v>228</v>
      </c>
      <c r="H679" s="137">
        <v>392.72</v>
      </c>
      <c r="I679" s="138"/>
      <c r="J679" s="139">
        <f>ROUND(I679*H679,2)</f>
        <v>0</v>
      </c>
      <c r="K679" s="135" t="s">
        <v>127</v>
      </c>
      <c r="L679" s="32"/>
      <c r="M679" s="140" t="s">
        <v>1</v>
      </c>
      <c r="N679" s="141" t="s">
        <v>43</v>
      </c>
      <c r="P679" s="142">
        <f>O679*H679</f>
        <v>0</v>
      </c>
      <c r="Q679" s="142">
        <v>2.0000000000000001E-4</v>
      </c>
      <c r="R679" s="142">
        <f>Q679*H679</f>
        <v>7.8544000000000003E-2</v>
      </c>
      <c r="S679" s="142">
        <v>0</v>
      </c>
      <c r="T679" s="143">
        <f>S679*H679</f>
        <v>0</v>
      </c>
      <c r="AR679" s="144" t="s">
        <v>142</v>
      </c>
      <c r="AT679" s="144" t="s">
        <v>123</v>
      </c>
      <c r="AU679" s="144" t="s">
        <v>129</v>
      </c>
      <c r="AY679" s="17" t="s">
        <v>120</v>
      </c>
      <c r="BE679" s="145">
        <f>IF(N679="základní",J679,0)</f>
        <v>0</v>
      </c>
      <c r="BF679" s="145">
        <f>IF(N679="snížená",J679,0)</f>
        <v>0</v>
      </c>
      <c r="BG679" s="145">
        <f>IF(N679="zákl. přenesená",J679,0)</f>
        <v>0</v>
      </c>
      <c r="BH679" s="145">
        <f>IF(N679="sníž. přenesená",J679,0)</f>
        <v>0</v>
      </c>
      <c r="BI679" s="145">
        <f>IF(N679="nulová",J679,0)</f>
        <v>0</v>
      </c>
      <c r="BJ679" s="17" t="s">
        <v>129</v>
      </c>
      <c r="BK679" s="145">
        <f>ROUND(I679*H679,2)</f>
        <v>0</v>
      </c>
      <c r="BL679" s="17" t="s">
        <v>142</v>
      </c>
      <c r="BM679" s="144" t="s">
        <v>943</v>
      </c>
    </row>
    <row r="680" spans="2:65" s="12" customFormat="1">
      <c r="B680" s="153"/>
      <c r="D680" s="146" t="s">
        <v>230</v>
      </c>
      <c r="E680" s="154" t="s">
        <v>1</v>
      </c>
      <c r="F680" s="155" t="s">
        <v>944</v>
      </c>
      <c r="H680" s="156">
        <v>351.52</v>
      </c>
      <c r="I680" s="157"/>
      <c r="L680" s="153"/>
      <c r="M680" s="158"/>
      <c r="T680" s="159"/>
      <c r="AT680" s="154" t="s">
        <v>230</v>
      </c>
      <c r="AU680" s="154" t="s">
        <v>129</v>
      </c>
      <c r="AV680" s="12" t="s">
        <v>129</v>
      </c>
      <c r="AW680" s="12" t="s">
        <v>32</v>
      </c>
      <c r="AX680" s="12" t="s">
        <v>77</v>
      </c>
      <c r="AY680" s="154" t="s">
        <v>120</v>
      </c>
    </row>
    <row r="681" spans="2:65" s="12" customFormat="1">
      <c r="B681" s="153"/>
      <c r="D681" s="146" t="s">
        <v>230</v>
      </c>
      <c r="E681" s="154" t="s">
        <v>1</v>
      </c>
      <c r="F681" s="155" t="s">
        <v>945</v>
      </c>
      <c r="H681" s="156">
        <v>41.2</v>
      </c>
      <c r="I681" s="157"/>
      <c r="L681" s="153"/>
      <c r="M681" s="158"/>
      <c r="T681" s="159"/>
      <c r="AT681" s="154" t="s">
        <v>230</v>
      </c>
      <c r="AU681" s="154" t="s">
        <v>129</v>
      </c>
      <c r="AV681" s="12" t="s">
        <v>129</v>
      </c>
      <c r="AW681" s="12" t="s">
        <v>32</v>
      </c>
      <c r="AX681" s="12" t="s">
        <v>77</v>
      </c>
      <c r="AY681" s="154" t="s">
        <v>120</v>
      </c>
    </row>
    <row r="682" spans="2:65" s="14" customFormat="1">
      <c r="B682" s="177"/>
      <c r="D682" s="146" t="s">
        <v>230</v>
      </c>
      <c r="E682" s="178" t="s">
        <v>1</v>
      </c>
      <c r="F682" s="179" t="s">
        <v>304</v>
      </c>
      <c r="H682" s="180">
        <v>392.72</v>
      </c>
      <c r="I682" s="181"/>
      <c r="L682" s="177"/>
      <c r="M682" s="182"/>
      <c r="T682" s="183"/>
      <c r="AT682" s="178" t="s">
        <v>230</v>
      </c>
      <c r="AU682" s="178" t="s">
        <v>129</v>
      </c>
      <c r="AV682" s="14" t="s">
        <v>142</v>
      </c>
      <c r="AW682" s="14" t="s">
        <v>32</v>
      </c>
      <c r="AX682" s="14" t="s">
        <v>85</v>
      </c>
      <c r="AY682" s="178" t="s">
        <v>120</v>
      </c>
    </row>
    <row r="683" spans="2:65" s="1" customFormat="1" ht="24.2" customHeight="1">
      <c r="B683" s="132"/>
      <c r="C683" s="133" t="s">
        <v>946</v>
      </c>
      <c r="D683" s="133" t="s">
        <v>123</v>
      </c>
      <c r="E683" s="134" t="s">
        <v>947</v>
      </c>
      <c r="F683" s="135" t="s">
        <v>948</v>
      </c>
      <c r="G683" s="136" t="s">
        <v>228</v>
      </c>
      <c r="H683" s="137">
        <v>392.72</v>
      </c>
      <c r="I683" s="138"/>
      <c r="J683" s="139">
        <f>ROUND(I683*H683,2)</f>
        <v>0</v>
      </c>
      <c r="K683" s="135" t="s">
        <v>127</v>
      </c>
      <c r="L683" s="32"/>
      <c r="M683" s="140" t="s">
        <v>1</v>
      </c>
      <c r="N683" s="141" t="s">
        <v>43</v>
      </c>
      <c r="P683" s="142">
        <f>O683*H683</f>
        <v>0</v>
      </c>
      <c r="Q683" s="142">
        <v>2.7000000000000001E-3</v>
      </c>
      <c r="R683" s="142">
        <f>Q683*H683</f>
        <v>1.0603440000000002</v>
      </c>
      <c r="S683" s="142">
        <v>0</v>
      </c>
      <c r="T683" s="143">
        <f>S683*H683</f>
        <v>0</v>
      </c>
      <c r="AR683" s="144" t="s">
        <v>142</v>
      </c>
      <c r="AT683" s="144" t="s">
        <v>123</v>
      </c>
      <c r="AU683" s="144" t="s">
        <v>129</v>
      </c>
      <c r="AY683" s="17" t="s">
        <v>120</v>
      </c>
      <c r="BE683" s="145">
        <f>IF(N683="základní",J683,0)</f>
        <v>0</v>
      </c>
      <c r="BF683" s="145">
        <f>IF(N683="snížená",J683,0)</f>
        <v>0</v>
      </c>
      <c r="BG683" s="145">
        <f>IF(N683="zákl. přenesená",J683,0)</f>
        <v>0</v>
      </c>
      <c r="BH683" s="145">
        <f>IF(N683="sníž. přenesená",J683,0)</f>
        <v>0</v>
      </c>
      <c r="BI683" s="145">
        <f>IF(N683="nulová",J683,0)</f>
        <v>0</v>
      </c>
      <c r="BJ683" s="17" t="s">
        <v>129</v>
      </c>
      <c r="BK683" s="145">
        <f>ROUND(I683*H683,2)</f>
        <v>0</v>
      </c>
      <c r="BL683" s="17" t="s">
        <v>142</v>
      </c>
      <c r="BM683" s="144" t="s">
        <v>949</v>
      </c>
    </row>
    <row r="684" spans="2:65" s="1" customFormat="1" ht="19.5">
      <c r="B684" s="32"/>
      <c r="D684" s="146" t="s">
        <v>131</v>
      </c>
      <c r="F684" s="147" t="s">
        <v>929</v>
      </c>
      <c r="I684" s="148"/>
      <c r="L684" s="32"/>
      <c r="M684" s="149"/>
      <c r="T684" s="56"/>
      <c r="AT684" s="17" t="s">
        <v>131</v>
      </c>
      <c r="AU684" s="17" t="s">
        <v>129</v>
      </c>
    </row>
    <row r="685" spans="2:65" s="11" customFormat="1" ht="22.9" customHeight="1">
      <c r="B685" s="120"/>
      <c r="D685" s="121" t="s">
        <v>76</v>
      </c>
      <c r="E685" s="130" t="s">
        <v>161</v>
      </c>
      <c r="F685" s="130" t="s">
        <v>950</v>
      </c>
      <c r="I685" s="123"/>
      <c r="J685" s="131">
        <f>BK685</f>
        <v>0</v>
      </c>
      <c r="L685" s="120"/>
      <c r="M685" s="125"/>
      <c r="P685" s="126">
        <f>SUM(P686:P690)</f>
        <v>0</v>
      </c>
      <c r="R685" s="126">
        <f>SUM(R686:R690)</f>
        <v>1.3791926400000001</v>
      </c>
      <c r="T685" s="127">
        <f>SUM(T686:T690)</f>
        <v>0</v>
      </c>
      <c r="AR685" s="121" t="s">
        <v>85</v>
      </c>
      <c r="AT685" s="128" t="s">
        <v>76</v>
      </c>
      <c r="AU685" s="128" t="s">
        <v>85</v>
      </c>
      <c r="AY685" s="121" t="s">
        <v>120</v>
      </c>
      <c r="BK685" s="129">
        <f>SUM(BK686:BK690)</f>
        <v>0</v>
      </c>
    </row>
    <row r="686" spans="2:65" s="1" customFormat="1" ht="24.2" customHeight="1">
      <c r="B686" s="132"/>
      <c r="C686" s="133" t="s">
        <v>951</v>
      </c>
      <c r="D686" s="133" t="s">
        <v>123</v>
      </c>
      <c r="E686" s="134" t="s">
        <v>952</v>
      </c>
      <c r="F686" s="135" t="s">
        <v>953</v>
      </c>
      <c r="G686" s="136" t="s">
        <v>234</v>
      </c>
      <c r="H686" s="137">
        <v>0.75600000000000001</v>
      </c>
      <c r="I686" s="138"/>
      <c r="J686" s="139">
        <f>ROUND(I686*H686,2)</f>
        <v>0</v>
      </c>
      <c r="K686" s="135" t="s">
        <v>127</v>
      </c>
      <c r="L686" s="32"/>
      <c r="M686" s="140" t="s">
        <v>1</v>
      </c>
      <c r="N686" s="141" t="s">
        <v>43</v>
      </c>
      <c r="P686" s="142">
        <f>O686*H686</f>
        <v>0</v>
      </c>
      <c r="Q686" s="142">
        <v>1.68544</v>
      </c>
      <c r="R686" s="142">
        <f>Q686*H686</f>
        <v>1.2741926400000001</v>
      </c>
      <c r="S686" s="142">
        <v>0</v>
      </c>
      <c r="T686" s="143">
        <f>S686*H686</f>
        <v>0</v>
      </c>
      <c r="AR686" s="144" t="s">
        <v>142</v>
      </c>
      <c r="AT686" s="144" t="s">
        <v>123</v>
      </c>
      <c r="AU686" s="144" t="s">
        <v>129</v>
      </c>
      <c r="AY686" s="17" t="s">
        <v>120</v>
      </c>
      <c r="BE686" s="145">
        <f>IF(N686="základní",J686,0)</f>
        <v>0</v>
      </c>
      <c r="BF686" s="145">
        <f>IF(N686="snížená",J686,0)</f>
        <v>0</v>
      </c>
      <c r="BG686" s="145">
        <f>IF(N686="zákl. přenesená",J686,0)</f>
        <v>0</v>
      </c>
      <c r="BH686" s="145">
        <f>IF(N686="sníž. přenesená",J686,0)</f>
        <v>0</v>
      </c>
      <c r="BI686" s="145">
        <f>IF(N686="nulová",J686,0)</f>
        <v>0</v>
      </c>
      <c r="BJ686" s="17" t="s">
        <v>129</v>
      </c>
      <c r="BK686" s="145">
        <f>ROUND(I686*H686,2)</f>
        <v>0</v>
      </c>
      <c r="BL686" s="17" t="s">
        <v>142</v>
      </c>
      <c r="BM686" s="144" t="s">
        <v>954</v>
      </c>
    </row>
    <row r="687" spans="2:65" s="12" customFormat="1">
      <c r="B687" s="153"/>
      <c r="D687" s="146" t="s">
        <v>230</v>
      </c>
      <c r="E687" s="154" t="s">
        <v>1</v>
      </c>
      <c r="F687" s="155" t="s">
        <v>955</v>
      </c>
      <c r="H687" s="156">
        <v>0.75600000000000001</v>
      </c>
      <c r="I687" s="157"/>
      <c r="L687" s="153"/>
      <c r="M687" s="158"/>
      <c r="T687" s="159"/>
      <c r="AT687" s="154" t="s">
        <v>230</v>
      </c>
      <c r="AU687" s="154" t="s">
        <v>129</v>
      </c>
      <c r="AV687" s="12" t="s">
        <v>129</v>
      </c>
      <c r="AW687" s="12" t="s">
        <v>32</v>
      </c>
      <c r="AX687" s="12" t="s">
        <v>85</v>
      </c>
      <c r="AY687" s="154" t="s">
        <v>120</v>
      </c>
    </row>
    <row r="688" spans="2:65" s="1" customFormat="1" ht="37.9" customHeight="1">
      <c r="B688" s="132"/>
      <c r="C688" s="133" t="s">
        <v>956</v>
      </c>
      <c r="D688" s="133" t="s">
        <v>123</v>
      </c>
      <c r="E688" s="134" t="s">
        <v>957</v>
      </c>
      <c r="F688" s="135" t="s">
        <v>958</v>
      </c>
      <c r="G688" s="136" t="s">
        <v>322</v>
      </c>
      <c r="H688" s="137">
        <v>1</v>
      </c>
      <c r="I688" s="138"/>
      <c r="J688" s="139">
        <f>ROUND(I688*H688,2)</f>
        <v>0</v>
      </c>
      <c r="K688" s="135" t="s">
        <v>127</v>
      </c>
      <c r="L688" s="32"/>
      <c r="M688" s="140" t="s">
        <v>1</v>
      </c>
      <c r="N688" s="141" t="s">
        <v>43</v>
      </c>
      <c r="P688" s="142">
        <f>O688*H688</f>
        <v>0</v>
      </c>
      <c r="Q688" s="142">
        <v>0.09</v>
      </c>
      <c r="R688" s="142">
        <f>Q688*H688</f>
        <v>0.09</v>
      </c>
      <c r="S688" s="142">
        <v>0</v>
      </c>
      <c r="T688" s="143">
        <f>S688*H688</f>
        <v>0</v>
      </c>
      <c r="AR688" s="144" t="s">
        <v>142</v>
      </c>
      <c r="AT688" s="144" t="s">
        <v>123</v>
      </c>
      <c r="AU688" s="144" t="s">
        <v>129</v>
      </c>
      <c r="AY688" s="17" t="s">
        <v>120</v>
      </c>
      <c r="BE688" s="145">
        <f>IF(N688="základní",J688,0)</f>
        <v>0</v>
      </c>
      <c r="BF688" s="145">
        <f>IF(N688="snížená",J688,0)</f>
        <v>0</v>
      </c>
      <c r="BG688" s="145">
        <f>IF(N688="zákl. přenesená",J688,0)</f>
        <v>0</v>
      </c>
      <c r="BH688" s="145">
        <f>IF(N688="sníž. přenesená",J688,0)</f>
        <v>0</v>
      </c>
      <c r="BI688" s="145">
        <f>IF(N688="nulová",J688,0)</f>
        <v>0</v>
      </c>
      <c r="BJ688" s="17" t="s">
        <v>129</v>
      </c>
      <c r="BK688" s="145">
        <f>ROUND(I688*H688,2)</f>
        <v>0</v>
      </c>
      <c r="BL688" s="17" t="s">
        <v>142</v>
      </c>
      <c r="BM688" s="144" t="s">
        <v>959</v>
      </c>
    </row>
    <row r="689" spans="2:65" s="12" customFormat="1">
      <c r="B689" s="153"/>
      <c r="D689" s="146" t="s">
        <v>230</v>
      </c>
      <c r="E689" s="154" t="s">
        <v>1</v>
      </c>
      <c r="F689" s="155" t="s">
        <v>960</v>
      </c>
      <c r="H689" s="156">
        <v>1</v>
      </c>
      <c r="I689" s="157"/>
      <c r="L689" s="153"/>
      <c r="M689" s="158"/>
      <c r="T689" s="159"/>
      <c r="AT689" s="154" t="s">
        <v>230</v>
      </c>
      <c r="AU689" s="154" t="s">
        <v>129</v>
      </c>
      <c r="AV689" s="12" t="s">
        <v>129</v>
      </c>
      <c r="AW689" s="12" t="s">
        <v>32</v>
      </c>
      <c r="AX689" s="12" t="s">
        <v>85</v>
      </c>
      <c r="AY689" s="154" t="s">
        <v>120</v>
      </c>
    </row>
    <row r="690" spans="2:65" s="1" customFormat="1" ht="44.25" customHeight="1">
      <c r="B690" s="132"/>
      <c r="C690" s="160" t="s">
        <v>961</v>
      </c>
      <c r="D690" s="160" t="s">
        <v>254</v>
      </c>
      <c r="E690" s="161" t="s">
        <v>962</v>
      </c>
      <c r="F690" s="162" t="s">
        <v>963</v>
      </c>
      <c r="G690" s="163" t="s">
        <v>322</v>
      </c>
      <c r="H690" s="164">
        <v>1</v>
      </c>
      <c r="I690" s="165"/>
      <c r="J690" s="166">
        <f>ROUND(I690*H690,2)</f>
        <v>0</v>
      </c>
      <c r="K690" s="162" t="s">
        <v>1</v>
      </c>
      <c r="L690" s="167"/>
      <c r="M690" s="168" t="s">
        <v>1</v>
      </c>
      <c r="N690" s="169" t="s">
        <v>43</v>
      </c>
      <c r="P690" s="142">
        <f>O690*H690</f>
        <v>0</v>
      </c>
      <c r="Q690" s="142">
        <v>1.4999999999999999E-2</v>
      </c>
      <c r="R690" s="142">
        <f>Q690*H690</f>
        <v>1.4999999999999999E-2</v>
      </c>
      <c r="S690" s="142">
        <v>0</v>
      </c>
      <c r="T690" s="143">
        <f>S690*H690</f>
        <v>0</v>
      </c>
      <c r="AR690" s="144" t="s">
        <v>161</v>
      </c>
      <c r="AT690" s="144" t="s">
        <v>254</v>
      </c>
      <c r="AU690" s="144" t="s">
        <v>129</v>
      </c>
      <c r="AY690" s="17" t="s">
        <v>120</v>
      </c>
      <c r="BE690" s="145">
        <f>IF(N690="základní",J690,0)</f>
        <v>0</v>
      </c>
      <c r="BF690" s="145">
        <f>IF(N690="snížená",J690,0)</f>
        <v>0</v>
      </c>
      <c r="BG690" s="145">
        <f>IF(N690="zákl. přenesená",J690,0)</f>
        <v>0</v>
      </c>
      <c r="BH690" s="145">
        <f>IF(N690="sníž. přenesená",J690,0)</f>
        <v>0</v>
      </c>
      <c r="BI690" s="145">
        <f>IF(N690="nulová",J690,0)</f>
        <v>0</v>
      </c>
      <c r="BJ690" s="17" t="s">
        <v>129</v>
      </c>
      <c r="BK690" s="145">
        <f>ROUND(I690*H690,2)</f>
        <v>0</v>
      </c>
      <c r="BL690" s="17" t="s">
        <v>142</v>
      </c>
      <c r="BM690" s="144" t="s">
        <v>964</v>
      </c>
    </row>
    <row r="691" spans="2:65" s="11" customFormat="1" ht="22.9" customHeight="1">
      <c r="B691" s="120"/>
      <c r="D691" s="121" t="s">
        <v>76</v>
      </c>
      <c r="E691" s="130" t="s">
        <v>168</v>
      </c>
      <c r="F691" s="130" t="s">
        <v>965</v>
      </c>
      <c r="I691" s="123"/>
      <c r="J691" s="131">
        <f>BK691</f>
        <v>0</v>
      </c>
      <c r="L691" s="120"/>
      <c r="M691" s="125"/>
      <c r="P691" s="126">
        <f>SUM(P692:P730)</f>
        <v>0</v>
      </c>
      <c r="R691" s="126">
        <f>SUM(R692:R730)</f>
        <v>5.1859005200000006</v>
      </c>
      <c r="T691" s="127">
        <f>SUM(T692:T730)</f>
        <v>0</v>
      </c>
      <c r="AR691" s="121" t="s">
        <v>85</v>
      </c>
      <c r="AT691" s="128" t="s">
        <v>76</v>
      </c>
      <c r="AU691" s="128" t="s">
        <v>85</v>
      </c>
      <c r="AY691" s="121" t="s">
        <v>120</v>
      </c>
      <c r="BK691" s="129">
        <f>SUM(BK692:BK730)</f>
        <v>0</v>
      </c>
    </row>
    <row r="692" spans="2:65" s="1" customFormat="1" ht="24.2" customHeight="1">
      <c r="B692" s="132"/>
      <c r="C692" s="133" t="s">
        <v>966</v>
      </c>
      <c r="D692" s="133" t="s">
        <v>123</v>
      </c>
      <c r="E692" s="134" t="s">
        <v>967</v>
      </c>
      <c r="F692" s="135" t="s">
        <v>968</v>
      </c>
      <c r="G692" s="136" t="s">
        <v>339</v>
      </c>
      <c r="H692" s="137">
        <v>14</v>
      </c>
      <c r="I692" s="138"/>
      <c r="J692" s="139">
        <f>ROUND(I692*H692,2)</f>
        <v>0</v>
      </c>
      <c r="K692" s="135" t="s">
        <v>127</v>
      </c>
      <c r="L692" s="32"/>
      <c r="M692" s="140" t="s">
        <v>1</v>
      </c>
      <c r="N692" s="141" t="s">
        <v>43</v>
      </c>
      <c r="P692" s="142">
        <f>O692*H692</f>
        <v>0</v>
      </c>
      <c r="Q692" s="142">
        <v>0.10095</v>
      </c>
      <c r="R692" s="142">
        <f>Q692*H692</f>
        <v>1.4133</v>
      </c>
      <c r="S692" s="142">
        <v>0</v>
      </c>
      <c r="T692" s="143">
        <f>S692*H692</f>
        <v>0</v>
      </c>
      <c r="AR692" s="144" t="s">
        <v>142</v>
      </c>
      <c r="AT692" s="144" t="s">
        <v>123</v>
      </c>
      <c r="AU692" s="144" t="s">
        <v>129</v>
      </c>
      <c r="AY692" s="17" t="s">
        <v>120</v>
      </c>
      <c r="BE692" s="145">
        <f>IF(N692="základní",J692,0)</f>
        <v>0</v>
      </c>
      <c r="BF692" s="145">
        <f>IF(N692="snížená",J692,0)</f>
        <v>0</v>
      </c>
      <c r="BG692" s="145">
        <f>IF(N692="zákl. přenesená",J692,0)</f>
        <v>0</v>
      </c>
      <c r="BH692" s="145">
        <f>IF(N692="sníž. přenesená",J692,0)</f>
        <v>0</v>
      </c>
      <c r="BI692" s="145">
        <f>IF(N692="nulová",J692,0)</f>
        <v>0</v>
      </c>
      <c r="BJ692" s="17" t="s">
        <v>129</v>
      </c>
      <c r="BK692" s="145">
        <f>ROUND(I692*H692,2)</f>
        <v>0</v>
      </c>
      <c r="BL692" s="17" t="s">
        <v>142</v>
      </c>
      <c r="BM692" s="144" t="s">
        <v>969</v>
      </c>
    </row>
    <row r="693" spans="2:65" s="1" customFormat="1" ht="16.5" customHeight="1">
      <c r="B693" s="132"/>
      <c r="C693" s="160" t="s">
        <v>970</v>
      </c>
      <c r="D693" s="160" t="s">
        <v>254</v>
      </c>
      <c r="E693" s="161" t="s">
        <v>971</v>
      </c>
      <c r="F693" s="162" t="s">
        <v>972</v>
      </c>
      <c r="G693" s="163" t="s">
        <v>339</v>
      </c>
      <c r="H693" s="164">
        <v>14</v>
      </c>
      <c r="I693" s="165"/>
      <c r="J693" s="166">
        <f>ROUND(I693*H693,2)</f>
        <v>0</v>
      </c>
      <c r="K693" s="162" t="s">
        <v>127</v>
      </c>
      <c r="L693" s="167"/>
      <c r="M693" s="168" t="s">
        <v>1</v>
      </c>
      <c r="N693" s="169" t="s">
        <v>43</v>
      </c>
      <c r="P693" s="142">
        <f>O693*H693</f>
        <v>0</v>
      </c>
      <c r="Q693" s="142">
        <v>2.8000000000000001E-2</v>
      </c>
      <c r="R693" s="142">
        <f>Q693*H693</f>
        <v>0.39200000000000002</v>
      </c>
      <c r="S693" s="142">
        <v>0</v>
      </c>
      <c r="T693" s="143">
        <f>S693*H693</f>
        <v>0</v>
      </c>
      <c r="AR693" s="144" t="s">
        <v>161</v>
      </c>
      <c r="AT693" s="144" t="s">
        <v>254</v>
      </c>
      <c r="AU693" s="144" t="s">
        <v>129</v>
      </c>
      <c r="AY693" s="17" t="s">
        <v>120</v>
      </c>
      <c r="BE693" s="145">
        <f>IF(N693="základní",J693,0)</f>
        <v>0</v>
      </c>
      <c r="BF693" s="145">
        <f>IF(N693="snížená",J693,0)</f>
        <v>0</v>
      </c>
      <c r="BG693" s="145">
        <f>IF(N693="zákl. přenesená",J693,0)</f>
        <v>0</v>
      </c>
      <c r="BH693" s="145">
        <f>IF(N693="sníž. přenesená",J693,0)</f>
        <v>0</v>
      </c>
      <c r="BI693" s="145">
        <f>IF(N693="nulová",J693,0)</f>
        <v>0</v>
      </c>
      <c r="BJ693" s="17" t="s">
        <v>129</v>
      </c>
      <c r="BK693" s="145">
        <f>ROUND(I693*H693,2)</f>
        <v>0</v>
      </c>
      <c r="BL693" s="17" t="s">
        <v>142</v>
      </c>
      <c r="BM693" s="144" t="s">
        <v>973</v>
      </c>
    </row>
    <row r="694" spans="2:65" s="1" customFormat="1" ht="24.2" customHeight="1">
      <c r="B694" s="132"/>
      <c r="C694" s="133" t="s">
        <v>974</v>
      </c>
      <c r="D694" s="133" t="s">
        <v>123</v>
      </c>
      <c r="E694" s="134" t="s">
        <v>975</v>
      </c>
      <c r="F694" s="135" t="s">
        <v>976</v>
      </c>
      <c r="G694" s="136" t="s">
        <v>234</v>
      </c>
      <c r="H694" s="137">
        <v>0.52800000000000002</v>
      </c>
      <c r="I694" s="138"/>
      <c r="J694" s="139">
        <f>ROUND(I694*H694,2)</f>
        <v>0</v>
      </c>
      <c r="K694" s="135" t="s">
        <v>127</v>
      </c>
      <c r="L694" s="32"/>
      <c r="M694" s="140" t="s">
        <v>1</v>
      </c>
      <c r="N694" s="141" t="s">
        <v>43</v>
      </c>
      <c r="P694" s="142">
        <f>O694*H694</f>
        <v>0</v>
      </c>
      <c r="Q694" s="142">
        <v>2.2563399999999998</v>
      </c>
      <c r="R694" s="142">
        <f>Q694*H694</f>
        <v>1.1913475199999999</v>
      </c>
      <c r="S694" s="142">
        <v>0</v>
      </c>
      <c r="T694" s="143">
        <f>S694*H694</f>
        <v>0</v>
      </c>
      <c r="AR694" s="144" t="s">
        <v>142</v>
      </c>
      <c r="AT694" s="144" t="s">
        <v>123</v>
      </c>
      <c r="AU694" s="144" t="s">
        <v>129</v>
      </c>
      <c r="AY694" s="17" t="s">
        <v>120</v>
      </c>
      <c r="BE694" s="145">
        <f>IF(N694="základní",J694,0)</f>
        <v>0</v>
      </c>
      <c r="BF694" s="145">
        <f>IF(N694="snížená",J694,0)</f>
        <v>0</v>
      </c>
      <c r="BG694" s="145">
        <f>IF(N694="zákl. přenesená",J694,0)</f>
        <v>0</v>
      </c>
      <c r="BH694" s="145">
        <f>IF(N694="sníž. přenesená",J694,0)</f>
        <v>0</v>
      </c>
      <c r="BI694" s="145">
        <f>IF(N694="nulová",J694,0)</f>
        <v>0</v>
      </c>
      <c r="BJ694" s="17" t="s">
        <v>129</v>
      </c>
      <c r="BK694" s="145">
        <f>ROUND(I694*H694,2)</f>
        <v>0</v>
      </c>
      <c r="BL694" s="17" t="s">
        <v>142</v>
      </c>
      <c r="BM694" s="144" t="s">
        <v>977</v>
      </c>
    </row>
    <row r="695" spans="2:65" s="12" customFormat="1">
      <c r="B695" s="153"/>
      <c r="D695" s="146" t="s">
        <v>230</v>
      </c>
      <c r="E695" s="154" t="s">
        <v>1</v>
      </c>
      <c r="F695" s="155" t="s">
        <v>978</v>
      </c>
      <c r="H695" s="156">
        <v>0.52800000000000002</v>
      </c>
      <c r="I695" s="157"/>
      <c r="L695" s="153"/>
      <c r="M695" s="158"/>
      <c r="T695" s="159"/>
      <c r="AT695" s="154" t="s">
        <v>230</v>
      </c>
      <c r="AU695" s="154" t="s">
        <v>129</v>
      </c>
      <c r="AV695" s="12" t="s">
        <v>129</v>
      </c>
      <c r="AW695" s="12" t="s">
        <v>32</v>
      </c>
      <c r="AX695" s="12" t="s">
        <v>85</v>
      </c>
      <c r="AY695" s="154" t="s">
        <v>120</v>
      </c>
    </row>
    <row r="696" spans="2:65" s="1" customFormat="1" ht="24.2" customHeight="1">
      <c r="B696" s="132"/>
      <c r="C696" s="133" t="s">
        <v>979</v>
      </c>
      <c r="D696" s="133" t="s">
        <v>123</v>
      </c>
      <c r="E696" s="134" t="s">
        <v>980</v>
      </c>
      <c r="F696" s="135" t="s">
        <v>981</v>
      </c>
      <c r="G696" s="136" t="s">
        <v>228</v>
      </c>
      <c r="H696" s="137">
        <v>460</v>
      </c>
      <c r="I696" s="138"/>
      <c r="J696" s="139">
        <f>ROUND(I696*H696,2)</f>
        <v>0</v>
      </c>
      <c r="K696" s="135" t="s">
        <v>127</v>
      </c>
      <c r="L696" s="32"/>
      <c r="M696" s="140" t="s">
        <v>1</v>
      </c>
      <c r="N696" s="141" t="s">
        <v>43</v>
      </c>
      <c r="P696" s="142">
        <f>O696*H696</f>
        <v>0</v>
      </c>
      <c r="Q696" s="142">
        <v>4.0000000000000003E-5</v>
      </c>
      <c r="R696" s="142">
        <f>Q696*H696</f>
        <v>1.8400000000000003E-2</v>
      </c>
      <c r="S696" s="142">
        <v>0</v>
      </c>
      <c r="T696" s="143">
        <f>S696*H696</f>
        <v>0</v>
      </c>
      <c r="AR696" s="144" t="s">
        <v>142</v>
      </c>
      <c r="AT696" s="144" t="s">
        <v>123</v>
      </c>
      <c r="AU696" s="144" t="s">
        <v>129</v>
      </c>
      <c r="AY696" s="17" t="s">
        <v>120</v>
      </c>
      <c r="BE696" s="145">
        <f>IF(N696="základní",J696,0)</f>
        <v>0</v>
      </c>
      <c r="BF696" s="145">
        <f>IF(N696="snížená",J696,0)</f>
        <v>0</v>
      </c>
      <c r="BG696" s="145">
        <f>IF(N696="zákl. přenesená",J696,0)</f>
        <v>0</v>
      </c>
      <c r="BH696" s="145">
        <f>IF(N696="sníž. přenesená",J696,0)</f>
        <v>0</v>
      </c>
      <c r="BI696" s="145">
        <f>IF(N696="nulová",J696,0)</f>
        <v>0</v>
      </c>
      <c r="BJ696" s="17" t="s">
        <v>129</v>
      </c>
      <c r="BK696" s="145">
        <f>ROUND(I696*H696,2)</f>
        <v>0</v>
      </c>
      <c r="BL696" s="17" t="s">
        <v>142</v>
      </c>
      <c r="BM696" s="144" t="s">
        <v>982</v>
      </c>
    </row>
    <row r="697" spans="2:65" s="12" customFormat="1">
      <c r="B697" s="153"/>
      <c r="D697" s="146" t="s">
        <v>230</v>
      </c>
      <c r="E697" s="154" t="s">
        <v>1</v>
      </c>
      <c r="F697" s="155" t="s">
        <v>983</v>
      </c>
      <c r="H697" s="156">
        <v>157.345</v>
      </c>
      <c r="I697" s="157"/>
      <c r="L697" s="153"/>
      <c r="M697" s="158"/>
      <c r="T697" s="159"/>
      <c r="AT697" s="154" t="s">
        <v>230</v>
      </c>
      <c r="AU697" s="154" t="s">
        <v>129</v>
      </c>
      <c r="AV697" s="12" t="s">
        <v>129</v>
      </c>
      <c r="AW697" s="12" t="s">
        <v>32</v>
      </c>
      <c r="AX697" s="12" t="s">
        <v>77</v>
      </c>
      <c r="AY697" s="154" t="s">
        <v>120</v>
      </c>
    </row>
    <row r="698" spans="2:65" s="12" customFormat="1">
      <c r="B698" s="153"/>
      <c r="D698" s="146" t="s">
        <v>230</v>
      </c>
      <c r="E698" s="154" t="s">
        <v>1</v>
      </c>
      <c r="F698" s="155" t="s">
        <v>984</v>
      </c>
      <c r="H698" s="156">
        <v>152.625</v>
      </c>
      <c r="I698" s="157"/>
      <c r="L698" s="153"/>
      <c r="M698" s="158"/>
      <c r="T698" s="159"/>
      <c r="AT698" s="154" t="s">
        <v>230</v>
      </c>
      <c r="AU698" s="154" t="s">
        <v>129</v>
      </c>
      <c r="AV698" s="12" t="s">
        <v>129</v>
      </c>
      <c r="AW698" s="12" t="s">
        <v>32</v>
      </c>
      <c r="AX698" s="12" t="s">
        <v>77</v>
      </c>
      <c r="AY698" s="154" t="s">
        <v>120</v>
      </c>
    </row>
    <row r="699" spans="2:65" s="12" customFormat="1">
      <c r="B699" s="153"/>
      <c r="D699" s="146" t="s">
        <v>230</v>
      </c>
      <c r="E699" s="154" t="s">
        <v>1</v>
      </c>
      <c r="F699" s="155" t="s">
        <v>985</v>
      </c>
      <c r="H699" s="156">
        <v>150.03</v>
      </c>
      <c r="I699" s="157"/>
      <c r="L699" s="153"/>
      <c r="M699" s="158"/>
      <c r="T699" s="159"/>
      <c r="AT699" s="154" t="s">
        <v>230</v>
      </c>
      <c r="AU699" s="154" t="s">
        <v>129</v>
      </c>
      <c r="AV699" s="12" t="s">
        <v>129</v>
      </c>
      <c r="AW699" s="12" t="s">
        <v>32</v>
      </c>
      <c r="AX699" s="12" t="s">
        <v>77</v>
      </c>
      <c r="AY699" s="154" t="s">
        <v>120</v>
      </c>
    </row>
    <row r="700" spans="2:65" s="14" customFormat="1">
      <c r="B700" s="177"/>
      <c r="D700" s="146" t="s">
        <v>230</v>
      </c>
      <c r="E700" s="178" t="s">
        <v>1</v>
      </c>
      <c r="F700" s="179" t="s">
        <v>304</v>
      </c>
      <c r="H700" s="180">
        <v>460</v>
      </c>
      <c r="I700" s="181"/>
      <c r="L700" s="177"/>
      <c r="M700" s="182"/>
      <c r="T700" s="183"/>
      <c r="AT700" s="178" t="s">
        <v>230</v>
      </c>
      <c r="AU700" s="178" t="s">
        <v>129</v>
      </c>
      <c r="AV700" s="14" t="s">
        <v>142</v>
      </c>
      <c r="AW700" s="14" t="s">
        <v>32</v>
      </c>
      <c r="AX700" s="14" t="s">
        <v>85</v>
      </c>
      <c r="AY700" s="178" t="s">
        <v>120</v>
      </c>
    </row>
    <row r="701" spans="2:65" s="1" customFormat="1" ht="24.2" customHeight="1">
      <c r="B701" s="132"/>
      <c r="C701" s="133" t="s">
        <v>986</v>
      </c>
      <c r="D701" s="133" t="s">
        <v>123</v>
      </c>
      <c r="E701" s="134" t="s">
        <v>987</v>
      </c>
      <c r="F701" s="135" t="s">
        <v>988</v>
      </c>
      <c r="G701" s="136" t="s">
        <v>322</v>
      </c>
      <c r="H701" s="137">
        <v>2</v>
      </c>
      <c r="I701" s="138"/>
      <c r="J701" s="139">
        <f>ROUND(I701*H701,2)</f>
        <v>0</v>
      </c>
      <c r="K701" s="135" t="s">
        <v>127</v>
      </c>
      <c r="L701" s="32"/>
      <c r="M701" s="140" t="s">
        <v>1</v>
      </c>
      <c r="N701" s="141" t="s">
        <v>43</v>
      </c>
      <c r="P701" s="142">
        <f>O701*H701</f>
        <v>0</v>
      </c>
      <c r="Q701" s="142">
        <v>2.3400000000000001E-2</v>
      </c>
      <c r="R701" s="142">
        <f>Q701*H701</f>
        <v>4.6800000000000001E-2</v>
      </c>
      <c r="S701" s="142">
        <v>0</v>
      </c>
      <c r="T701" s="143">
        <f>S701*H701</f>
        <v>0</v>
      </c>
      <c r="AR701" s="144" t="s">
        <v>142</v>
      </c>
      <c r="AT701" s="144" t="s">
        <v>123</v>
      </c>
      <c r="AU701" s="144" t="s">
        <v>129</v>
      </c>
      <c r="AY701" s="17" t="s">
        <v>120</v>
      </c>
      <c r="BE701" s="145">
        <f>IF(N701="základní",J701,0)</f>
        <v>0</v>
      </c>
      <c r="BF701" s="145">
        <f>IF(N701="snížená",J701,0)</f>
        <v>0</v>
      </c>
      <c r="BG701" s="145">
        <f>IF(N701="zákl. přenesená",J701,0)</f>
        <v>0</v>
      </c>
      <c r="BH701" s="145">
        <f>IF(N701="sníž. přenesená",J701,0)</f>
        <v>0</v>
      </c>
      <c r="BI701" s="145">
        <f>IF(N701="nulová",J701,0)</f>
        <v>0</v>
      </c>
      <c r="BJ701" s="17" t="s">
        <v>129</v>
      </c>
      <c r="BK701" s="145">
        <f>ROUND(I701*H701,2)</f>
        <v>0</v>
      </c>
      <c r="BL701" s="17" t="s">
        <v>142</v>
      </c>
      <c r="BM701" s="144" t="s">
        <v>989</v>
      </c>
    </row>
    <row r="702" spans="2:65" s="1" customFormat="1" ht="16.5" customHeight="1">
      <c r="B702" s="132"/>
      <c r="C702" s="160" t="s">
        <v>990</v>
      </c>
      <c r="D702" s="160" t="s">
        <v>254</v>
      </c>
      <c r="E702" s="161" t="s">
        <v>991</v>
      </c>
      <c r="F702" s="162" t="s">
        <v>992</v>
      </c>
      <c r="G702" s="163" t="s">
        <v>272</v>
      </c>
      <c r="H702" s="164">
        <v>11.6</v>
      </c>
      <c r="I702" s="165"/>
      <c r="J702" s="166">
        <f>ROUND(I702*H702,2)</f>
        <v>0</v>
      </c>
      <c r="K702" s="162" t="s">
        <v>1</v>
      </c>
      <c r="L702" s="167"/>
      <c r="M702" s="168" t="s">
        <v>1</v>
      </c>
      <c r="N702" s="169" t="s">
        <v>43</v>
      </c>
      <c r="P702" s="142">
        <f>O702*H702</f>
        <v>0</v>
      </c>
      <c r="Q702" s="142">
        <v>1E-3</v>
      </c>
      <c r="R702" s="142">
        <f>Q702*H702</f>
        <v>1.1599999999999999E-2</v>
      </c>
      <c r="S702" s="142">
        <v>0</v>
      </c>
      <c r="T702" s="143">
        <f>S702*H702</f>
        <v>0</v>
      </c>
      <c r="AR702" s="144" t="s">
        <v>161</v>
      </c>
      <c r="AT702" s="144" t="s">
        <v>254</v>
      </c>
      <c r="AU702" s="144" t="s">
        <v>129</v>
      </c>
      <c r="AY702" s="17" t="s">
        <v>120</v>
      </c>
      <c r="BE702" s="145">
        <f>IF(N702="základní",J702,0)</f>
        <v>0</v>
      </c>
      <c r="BF702" s="145">
        <f>IF(N702="snížená",J702,0)</f>
        <v>0</v>
      </c>
      <c r="BG702" s="145">
        <f>IF(N702="zákl. přenesená",J702,0)</f>
        <v>0</v>
      </c>
      <c r="BH702" s="145">
        <f>IF(N702="sníž. přenesená",J702,0)</f>
        <v>0</v>
      </c>
      <c r="BI702" s="145">
        <f>IF(N702="nulová",J702,0)</f>
        <v>0</v>
      </c>
      <c r="BJ702" s="17" t="s">
        <v>129</v>
      </c>
      <c r="BK702" s="145">
        <f>ROUND(I702*H702,2)</f>
        <v>0</v>
      </c>
      <c r="BL702" s="17" t="s">
        <v>142</v>
      </c>
      <c r="BM702" s="144" t="s">
        <v>993</v>
      </c>
    </row>
    <row r="703" spans="2:65" s="1" customFormat="1" ht="24.2" customHeight="1">
      <c r="B703" s="132"/>
      <c r="C703" s="133" t="s">
        <v>994</v>
      </c>
      <c r="D703" s="133" t="s">
        <v>123</v>
      </c>
      <c r="E703" s="134" t="s">
        <v>995</v>
      </c>
      <c r="F703" s="135" t="s">
        <v>996</v>
      </c>
      <c r="G703" s="136" t="s">
        <v>322</v>
      </c>
      <c r="H703" s="137">
        <v>44</v>
      </c>
      <c r="I703" s="138"/>
      <c r="J703" s="139">
        <f>ROUND(I703*H703,2)</f>
        <v>0</v>
      </c>
      <c r="K703" s="135" t="s">
        <v>127</v>
      </c>
      <c r="L703" s="32"/>
      <c r="M703" s="140" t="s">
        <v>1</v>
      </c>
      <c r="N703" s="141" t="s">
        <v>43</v>
      </c>
      <c r="P703" s="142">
        <f>O703*H703</f>
        <v>0</v>
      </c>
      <c r="Q703" s="142">
        <v>4.0000000000000003E-5</v>
      </c>
      <c r="R703" s="142">
        <f>Q703*H703</f>
        <v>1.7600000000000001E-3</v>
      </c>
      <c r="S703" s="142">
        <v>0</v>
      </c>
      <c r="T703" s="143">
        <f>S703*H703</f>
        <v>0</v>
      </c>
      <c r="AR703" s="144" t="s">
        <v>142</v>
      </c>
      <c r="AT703" s="144" t="s">
        <v>123</v>
      </c>
      <c r="AU703" s="144" t="s">
        <v>129</v>
      </c>
      <c r="AY703" s="17" t="s">
        <v>120</v>
      </c>
      <c r="BE703" s="145">
        <f>IF(N703="základní",J703,0)</f>
        <v>0</v>
      </c>
      <c r="BF703" s="145">
        <f>IF(N703="snížená",J703,0)</f>
        <v>0</v>
      </c>
      <c r="BG703" s="145">
        <f>IF(N703="zákl. přenesená",J703,0)</f>
        <v>0</v>
      </c>
      <c r="BH703" s="145">
        <f>IF(N703="sníž. přenesená",J703,0)</f>
        <v>0</v>
      </c>
      <c r="BI703" s="145">
        <f>IF(N703="nulová",J703,0)</f>
        <v>0</v>
      </c>
      <c r="BJ703" s="17" t="s">
        <v>129</v>
      </c>
      <c r="BK703" s="145">
        <f>ROUND(I703*H703,2)</f>
        <v>0</v>
      </c>
      <c r="BL703" s="17" t="s">
        <v>142</v>
      </c>
      <c r="BM703" s="144" t="s">
        <v>997</v>
      </c>
    </row>
    <row r="704" spans="2:65" s="12" customFormat="1">
      <c r="B704" s="153"/>
      <c r="D704" s="146" t="s">
        <v>230</v>
      </c>
      <c r="E704" s="154" t="s">
        <v>1</v>
      </c>
      <c r="F704" s="155" t="s">
        <v>998</v>
      </c>
      <c r="H704" s="156">
        <v>44</v>
      </c>
      <c r="I704" s="157"/>
      <c r="L704" s="153"/>
      <c r="M704" s="158"/>
      <c r="T704" s="159"/>
      <c r="AT704" s="154" t="s">
        <v>230</v>
      </c>
      <c r="AU704" s="154" t="s">
        <v>129</v>
      </c>
      <c r="AV704" s="12" t="s">
        <v>129</v>
      </c>
      <c r="AW704" s="12" t="s">
        <v>32</v>
      </c>
      <c r="AX704" s="12" t="s">
        <v>85</v>
      </c>
      <c r="AY704" s="154" t="s">
        <v>120</v>
      </c>
    </row>
    <row r="705" spans="2:65" s="1" customFormat="1" ht="33" customHeight="1">
      <c r="B705" s="132"/>
      <c r="C705" s="133" t="s">
        <v>999</v>
      </c>
      <c r="D705" s="133" t="s">
        <v>123</v>
      </c>
      <c r="E705" s="134" t="s">
        <v>1000</v>
      </c>
      <c r="F705" s="135" t="s">
        <v>1001</v>
      </c>
      <c r="G705" s="136" t="s">
        <v>339</v>
      </c>
      <c r="H705" s="137">
        <v>22</v>
      </c>
      <c r="I705" s="138"/>
      <c r="J705" s="139">
        <f>ROUND(I705*H705,2)</f>
        <v>0</v>
      </c>
      <c r="K705" s="135" t="s">
        <v>127</v>
      </c>
      <c r="L705" s="32"/>
      <c r="M705" s="140" t="s">
        <v>1</v>
      </c>
      <c r="N705" s="141" t="s">
        <v>43</v>
      </c>
      <c r="P705" s="142">
        <f>O705*H705</f>
        <v>0</v>
      </c>
      <c r="Q705" s="142">
        <v>2.3619999999999999E-2</v>
      </c>
      <c r="R705" s="142">
        <f>Q705*H705</f>
        <v>0.51963999999999999</v>
      </c>
      <c r="S705" s="142">
        <v>0</v>
      </c>
      <c r="T705" s="143">
        <f>S705*H705</f>
        <v>0</v>
      </c>
      <c r="AR705" s="144" t="s">
        <v>142</v>
      </c>
      <c r="AT705" s="144" t="s">
        <v>123</v>
      </c>
      <c r="AU705" s="144" t="s">
        <v>129</v>
      </c>
      <c r="AY705" s="17" t="s">
        <v>120</v>
      </c>
      <c r="BE705" s="145">
        <f>IF(N705="základní",J705,0)</f>
        <v>0</v>
      </c>
      <c r="BF705" s="145">
        <f>IF(N705="snížená",J705,0)</f>
        <v>0</v>
      </c>
      <c r="BG705" s="145">
        <f>IF(N705="zákl. přenesená",J705,0)</f>
        <v>0</v>
      </c>
      <c r="BH705" s="145">
        <f>IF(N705="sníž. přenesená",J705,0)</f>
        <v>0</v>
      </c>
      <c r="BI705" s="145">
        <f>IF(N705="nulová",J705,0)</f>
        <v>0</v>
      </c>
      <c r="BJ705" s="17" t="s">
        <v>129</v>
      </c>
      <c r="BK705" s="145">
        <f>ROUND(I705*H705,2)</f>
        <v>0</v>
      </c>
      <c r="BL705" s="17" t="s">
        <v>142</v>
      </c>
      <c r="BM705" s="144" t="s">
        <v>1002</v>
      </c>
    </row>
    <row r="706" spans="2:65" s="12" customFormat="1">
      <c r="B706" s="153"/>
      <c r="D706" s="146" t="s">
        <v>230</v>
      </c>
      <c r="E706" s="154" t="s">
        <v>1</v>
      </c>
      <c r="F706" s="155" t="s">
        <v>1003</v>
      </c>
      <c r="H706" s="156">
        <v>16</v>
      </c>
      <c r="I706" s="157"/>
      <c r="L706" s="153"/>
      <c r="M706" s="158"/>
      <c r="T706" s="159"/>
      <c r="AT706" s="154" t="s">
        <v>230</v>
      </c>
      <c r="AU706" s="154" t="s">
        <v>129</v>
      </c>
      <c r="AV706" s="12" t="s">
        <v>129</v>
      </c>
      <c r="AW706" s="12" t="s">
        <v>32</v>
      </c>
      <c r="AX706" s="12" t="s">
        <v>77</v>
      </c>
      <c r="AY706" s="154" t="s">
        <v>120</v>
      </c>
    </row>
    <row r="707" spans="2:65" s="12" customFormat="1">
      <c r="B707" s="153"/>
      <c r="D707" s="146" t="s">
        <v>230</v>
      </c>
      <c r="E707" s="154" t="s">
        <v>1</v>
      </c>
      <c r="F707" s="155" t="s">
        <v>1004</v>
      </c>
      <c r="H707" s="156">
        <v>6</v>
      </c>
      <c r="I707" s="157"/>
      <c r="L707" s="153"/>
      <c r="M707" s="158"/>
      <c r="T707" s="159"/>
      <c r="AT707" s="154" t="s">
        <v>230</v>
      </c>
      <c r="AU707" s="154" t="s">
        <v>129</v>
      </c>
      <c r="AV707" s="12" t="s">
        <v>129</v>
      </c>
      <c r="AW707" s="12" t="s">
        <v>32</v>
      </c>
      <c r="AX707" s="12" t="s">
        <v>77</v>
      </c>
      <c r="AY707" s="154" t="s">
        <v>120</v>
      </c>
    </row>
    <row r="708" spans="2:65" s="14" customFormat="1">
      <c r="B708" s="177"/>
      <c r="D708" s="146" t="s">
        <v>230</v>
      </c>
      <c r="E708" s="178" t="s">
        <v>1</v>
      </c>
      <c r="F708" s="179" t="s">
        <v>304</v>
      </c>
      <c r="H708" s="180">
        <v>22</v>
      </c>
      <c r="I708" s="181"/>
      <c r="L708" s="177"/>
      <c r="M708" s="182"/>
      <c r="T708" s="183"/>
      <c r="AT708" s="178" t="s">
        <v>230</v>
      </c>
      <c r="AU708" s="178" t="s">
        <v>129</v>
      </c>
      <c r="AV708" s="14" t="s">
        <v>142</v>
      </c>
      <c r="AW708" s="14" t="s">
        <v>32</v>
      </c>
      <c r="AX708" s="14" t="s">
        <v>85</v>
      </c>
      <c r="AY708" s="178" t="s">
        <v>120</v>
      </c>
    </row>
    <row r="709" spans="2:65" s="1" customFormat="1" ht="24.2" customHeight="1">
      <c r="B709" s="132"/>
      <c r="C709" s="133" t="s">
        <v>1005</v>
      </c>
      <c r="D709" s="133" t="s">
        <v>123</v>
      </c>
      <c r="E709" s="134" t="s">
        <v>1006</v>
      </c>
      <c r="F709" s="135" t="s">
        <v>1007</v>
      </c>
      <c r="G709" s="136" t="s">
        <v>228</v>
      </c>
      <c r="H709" s="137">
        <v>15.6</v>
      </c>
      <c r="I709" s="138"/>
      <c r="J709" s="139">
        <f>ROUND(I709*H709,2)</f>
        <v>0</v>
      </c>
      <c r="K709" s="135" t="s">
        <v>127</v>
      </c>
      <c r="L709" s="32"/>
      <c r="M709" s="140" t="s">
        <v>1</v>
      </c>
      <c r="N709" s="141" t="s">
        <v>43</v>
      </c>
      <c r="P709" s="142">
        <f>O709*H709</f>
        <v>0</v>
      </c>
      <c r="Q709" s="142">
        <v>0</v>
      </c>
      <c r="R709" s="142">
        <f>Q709*H709</f>
        <v>0</v>
      </c>
      <c r="S709" s="142">
        <v>0</v>
      </c>
      <c r="T709" s="143">
        <f>S709*H709</f>
        <v>0</v>
      </c>
      <c r="AR709" s="144" t="s">
        <v>142</v>
      </c>
      <c r="AT709" s="144" t="s">
        <v>123</v>
      </c>
      <c r="AU709" s="144" t="s">
        <v>129</v>
      </c>
      <c r="AY709" s="17" t="s">
        <v>120</v>
      </c>
      <c r="BE709" s="145">
        <f>IF(N709="základní",J709,0)</f>
        <v>0</v>
      </c>
      <c r="BF709" s="145">
        <f>IF(N709="snížená",J709,0)</f>
        <v>0</v>
      </c>
      <c r="BG709" s="145">
        <f>IF(N709="zákl. přenesená",J709,0)</f>
        <v>0</v>
      </c>
      <c r="BH709" s="145">
        <f>IF(N709="sníž. přenesená",J709,0)</f>
        <v>0</v>
      </c>
      <c r="BI709" s="145">
        <f>IF(N709="nulová",J709,0)</f>
        <v>0</v>
      </c>
      <c r="BJ709" s="17" t="s">
        <v>129</v>
      </c>
      <c r="BK709" s="145">
        <f>ROUND(I709*H709,2)</f>
        <v>0</v>
      </c>
      <c r="BL709" s="17" t="s">
        <v>142</v>
      </c>
      <c r="BM709" s="144" t="s">
        <v>1008</v>
      </c>
    </row>
    <row r="710" spans="2:65" s="12" customFormat="1">
      <c r="B710" s="153"/>
      <c r="D710" s="146" t="s">
        <v>230</v>
      </c>
      <c r="E710" s="154" t="s">
        <v>1</v>
      </c>
      <c r="F710" s="155" t="s">
        <v>1009</v>
      </c>
      <c r="H710" s="156">
        <v>3</v>
      </c>
      <c r="I710" s="157"/>
      <c r="L710" s="153"/>
      <c r="M710" s="158"/>
      <c r="T710" s="159"/>
      <c r="AT710" s="154" t="s">
        <v>230</v>
      </c>
      <c r="AU710" s="154" t="s">
        <v>129</v>
      </c>
      <c r="AV710" s="12" t="s">
        <v>129</v>
      </c>
      <c r="AW710" s="12" t="s">
        <v>32</v>
      </c>
      <c r="AX710" s="12" t="s">
        <v>77</v>
      </c>
      <c r="AY710" s="154" t="s">
        <v>120</v>
      </c>
    </row>
    <row r="711" spans="2:65" s="12" customFormat="1">
      <c r="B711" s="153"/>
      <c r="D711" s="146" t="s">
        <v>230</v>
      </c>
      <c r="E711" s="154" t="s">
        <v>1</v>
      </c>
      <c r="F711" s="155" t="s">
        <v>1010</v>
      </c>
      <c r="H711" s="156">
        <v>12.6</v>
      </c>
      <c r="I711" s="157"/>
      <c r="L711" s="153"/>
      <c r="M711" s="158"/>
      <c r="T711" s="159"/>
      <c r="AT711" s="154" t="s">
        <v>230</v>
      </c>
      <c r="AU711" s="154" t="s">
        <v>129</v>
      </c>
      <c r="AV711" s="12" t="s">
        <v>129</v>
      </c>
      <c r="AW711" s="12" t="s">
        <v>32</v>
      </c>
      <c r="AX711" s="12" t="s">
        <v>77</v>
      </c>
      <c r="AY711" s="154" t="s">
        <v>120</v>
      </c>
    </row>
    <row r="712" spans="2:65" s="13" customFormat="1">
      <c r="B712" s="170"/>
      <c r="D712" s="146" t="s">
        <v>230</v>
      </c>
      <c r="E712" s="171" t="s">
        <v>1</v>
      </c>
      <c r="F712" s="172" t="s">
        <v>512</v>
      </c>
      <c r="H712" s="173">
        <v>15.6</v>
      </c>
      <c r="I712" s="174"/>
      <c r="L712" s="170"/>
      <c r="M712" s="175"/>
      <c r="T712" s="176"/>
      <c r="AT712" s="171" t="s">
        <v>230</v>
      </c>
      <c r="AU712" s="171" t="s">
        <v>129</v>
      </c>
      <c r="AV712" s="13" t="s">
        <v>138</v>
      </c>
      <c r="AW712" s="13" t="s">
        <v>32</v>
      </c>
      <c r="AX712" s="13" t="s">
        <v>77</v>
      </c>
      <c r="AY712" s="171" t="s">
        <v>120</v>
      </c>
    </row>
    <row r="713" spans="2:65" s="14" customFormat="1">
      <c r="B713" s="177"/>
      <c r="D713" s="146" t="s">
        <v>230</v>
      </c>
      <c r="E713" s="178" t="s">
        <v>1</v>
      </c>
      <c r="F713" s="179" t="s">
        <v>304</v>
      </c>
      <c r="H713" s="180">
        <v>15.6</v>
      </c>
      <c r="I713" s="181"/>
      <c r="L713" s="177"/>
      <c r="M713" s="182"/>
      <c r="T713" s="183"/>
      <c r="AT713" s="178" t="s">
        <v>230</v>
      </c>
      <c r="AU713" s="178" t="s">
        <v>129</v>
      </c>
      <c r="AV713" s="14" t="s">
        <v>142</v>
      </c>
      <c r="AW713" s="14" t="s">
        <v>32</v>
      </c>
      <c r="AX713" s="14" t="s">
        <v>85</v>
      </c>
      <c r="AY713" s="178" t="s">
        <v>120</v>
      </c>
    </row>
    <row r="714" spans="2:65" s="1" customFormat="1" ht="24.2" customHeight="1">
      <c r="B714" s="132"/>
      <c r="C714" s="133" t="s">
        <v>1011</v>
      </c>
      <c r="D714" s="133" t="s">
        <v>123</v>
      </c>
      <c r="E714" s="134" t="s">
        <v>1012</v>
      </c>
      <c r="F714" s="135" t="s">
        <v>1013</v>
      </c>
      <c r="G714" s="136" t="s">
        <v>228</v>
      </c>
      <c r="H714" s="137">
        <v>15.6</v>
      </c>
      <c r="I714" s="138"/>
      <c r="J714" s="139">
        <f>ROUND(I714*H714,2)</f>
        <v>0</v>
      </c>
      <c r="K714" s="135" t="s">
        <v>127</v>
      </c>
      <c r="L714" s="32"/>
      <c r="M714" s="140" t="s">
        <v>1</v>
      </c>
      <c r="N714" s="141" t="s">
        <v>43</v>
      </c>
      <c r="P714" s="142">
        <f>O714*H714</f>
        <v>0</v>
      </c>
      <c r="Q714" s="142">
        <v>0</v>
      </c>
      <c r="R714" s="142">
        <f>Q714*H714</f>
        <v>0</v>
      </c>
      <c r="S714" s="142">
        <v>0</v>
      </c>
      <c r="T714" s="143">
        <f>S714*H714</f>
        <v>0</v>
      </c>
      <c r="AR714" s="144" t="s">
        <v>142</v>
      </c>
      <c r="AT714" s="144" t="s">
        <v>123</v>
      </c>
      <c r="AU714" s="144" t="s">
        <v>129</v>
      </c>
      <c r="AY714" s="17" t="s">
        <v>120</v>
      </c>
      <c r="BE714" s="145">
        <f>IF(N714="základní",J714,0)</f>
        <v>0</v>
      </c>
      <c r="BF714" s="145">
        <f>IF(N714="snížená",J714,0)</f>
        <v>0</v>
      </c>
      <c r="BG714" s="145">
        <f>IF(N714="zákl. přenesená",J714,0)</f>
        <v>0</v>
      </c>
      <c r="BH714" s="145">
        <f>IF(N714="sníž. přenesená",J714,0)</f>
        <v>0</v>
      </c>
      <c r="BI714" s="145">
        <f>IF(N714="nulová",J714,0)</f>
        <v>0</v>
      </c>
      <c r="BJ714" s="17" t="s">
        <v>129</v>
      </c>
      <c r="BK714" s="145">
        <f>ROUND(I714*H714,2)</f>
        <v>0</v>
      </c>
      <c r="BL714" s="17" t="s">
        <v>142</v>
      </c>
      <c r="BM714" s="144" t="s">
        <v>1014</v>
      </c>
    </row>
    <row r="715" spans="2:65" s="1" customFormat="1" ht="24.2" customHeight="1">
      <c r="B715" s="132"/>
      <c r="C715" s="133" t="s">
        <v>1015</v>
      </c>
      <c r="D715" s="133" t="s">
        <v>123</v>
      </c>
      <c r="E715" s="134" t="s">
        <v>1016</v>
      </c>
      <c r="F715" s="135" t="s">
        <v>1017</v>
      </c>
      <c r="G715" s="136" t="s">
        <v>228</v>
      </c>
      <c r="H715" s="137">
        <v>15.6</v>
      </c>
      <c r="I715" s="138"/>
      <c r="J715" s="139">
        <f>ROUND(I715*H715,2)</f>
        <v>0</v>
      </c>
      <c r="K715" s="135" t="s">
        <v>127</v>
      </c>
      <c r="L715" s="32"/>
      <c r="M715" s="140" t="s">
        <v>1</v>
      </c>
      <c r="N715" s="141" t="s">
        <v>43</v>
      </c>
      <c r="P715" s="142">
        <f>O715*H715</f>
        <v>0</v>
      </c>
      <c r="Q715" s="142">
        <v>2.0999999999999999E-3</v>
      </c>
      <c r="R715" s="142">
        <f>Q715*H715</f>
        <v>3.2759999999999997E-2</v>
      </c>
      <c r="S715" s="142">
        <v>0</v>
      </c>
      <c r="T715" s="143">
        <f>S715*H715</f>
        <v>0</v>
      </c>
      <c r="AR715" s="144" t="s">
        <v>142</v>
      </c>
      <c r="AT715" s="144" t="s">
        <v>123</v>
      </c>
      <c r="AU715" s="144" t="s">
        <v>129</v>
      </c>
      <c r="AY715" s="17" t="s">
        <v>120</v>
      </c>
      <c r="BE715" s="145">
        <f>IF(N715="základní",J715,0)</f>
        <v>0</v>
      </c>
      <c r="BF715" s="145">
        <f>IF(N715="snížená",J715,0)</f>
        <v>0</v>
      </c>
      <c r="BG715" s="145">
        <f>IF(N715="zákl. přenesená",J715,0)</f>
        <v>0</v>
      </c>
      <c r="BH715" s="145">
        <f>IF(N715="sníž. přenesená",J715,0)</f>
        <v>0</v>
      </c>
      <c r="BI715" s="145">
        <f>IF(N715="nulová",J715,0)</f>
        <v>0</v>
      </c>
      <c r="BJ715" s="17" t="s">
        <v>129</v>
      </c>
      <c r="BK715" s="145">
        <f>ROUND(I715*H715,2)</f>
        <v>0</v>
      </c>
      <c r="BL715" s="17" t="s">
        <v>142</v>
      </c>
      <c r="BM715" s="144" t="s">
        <v>1018</v>
      </c>
    </row>
    <row r="716" spans="2:65" s="12" customFormat="1">
      <c r="B716" s="153"/>
      <c r="D716" s="146" t="s">
        <v>230</v>
      </c>
      <c r="E716" s="154" t="s">
        <v>1</v>
      </c>
      <c r="F716" s="155" t="s">
        <v>1009</v>
      </c>
      <c r="H716" s="156">
        <v>3</v>
      </c>
      <c r="I716" s="157"/>
      <c r="L716" s="153"/>
      <c r="M716" s="158"/>
      <c r="T716" s="159"/>
      <c r="AT716" s="154" t="s">
        <v>230</v>
      </c>
      <c r="AU716" s="154" t="s">
        <v>129</v>
      </c>
      <c r="AV716" s="12" t="s">
        <v>129</v>
      </c>
      <c r="AW716" s="12" t="s">
        <v>32</v>
      </c>
      <c r="AX716" s="12" t="s">
        <v>77</v>
      </c>
      <c r="AY716" s="154" t="s">
        <v>120</v>
      </c>
    </row>
    <row r="717" spans="2:65" s="12" customFormat="1">
      <c r="B717" s="153"/>
      <c r="D717" s="146" t="s">
        <v>230</v>
      </c>
      <c r="E717" s="154" t="s">
        <v>1</v>
      </c>
      <c r="F717" s="155" t="s">
        <v>1010</v>
      </c>
      <c r="H717" s="156">
        <v>12.6</v>
      </c>
      <c r="I717" s="157"/>
      <c r="L717" s="153"/>
      <c r="M717" s="158"/>
      <c r="T717" s="159"/>
      <c r="AT717" s="154" t="s">
        <v>230</v>
      </c>
      <c r="AU717" s="154" t="s">
        <v>129</v>
      </c>
      <c r="AV717" s="12" t="s">
        <v>129</v>
      </c>
      <c r="AW717" s="12" t="s">
        <v>32</v>
      </c>
      <c r="AX717" s="12" t="s">
        <v>77</v>
      </c>
      <c r="AY717" s="154" t="s">
        <v>120</v>
      </c>
    </row>
    <row r="718" spans="2:65" s="13" customFormat="1">
      <c r="B718" s="170"/>
      <c r="D718" s="146" t="s">
        <v>230</v>
      </c>
      <c r="E718" s="171" t="s">
        <v>1</v>
      </c>
      <c r="F718" s="172" t="s">
        <v>512</v>
      </c>
      <c r="H718" s="173">
        <v>15.6</v>
      </c>
      <c r="I718" s="174"/>
      <c r="L718" s="170"/>
      <c r="M718" s="175"/>
      <c r="T718" s="176"/>
      <c r="AT718" s="171" t="s">
        <v>230</v>
      </c>
      <c r="AU718" s="171" t="s">
        <v>129</v>
      </c>
      <c r="AV718" s="13" t="s">
        <v>138</v>
      </c>
      <c r="AW718" s="13" t="s">
        <v>32</v>
      </c>
      <c r="AX718" s="13" t="s">
        <v>77</v>
      </c>
      <c r="AY718" s="171" t="s">
        <v>120</v>
      </c>
    </row>
    <row r="719" spans="2:65" s="14" customFormat="1">
      <c r="B719" s="177"/>
      <c r="D719" s="146" t="s">
        <v>230</v>
      </c>
      <c r="E719" s="178" t="s">
        <v>1</v>
      </c>
      <c r="F719" s="179" t="s">
        <v>304</v>
      </c>
      <c r="H719" s="180">
        <v>15.6</v>
      </c>
      <c r="I719" s="181"/>
      <c r="L719" s="177"/>
      <c r="M719" s="182"/>
      <c r="T719" s="183"/>
      <c r="AT719" s="178" t="s">
        <v>230</v>
      </c>
      <c r="AU719" s="178" t="s">
        <v>129</v>
      </c>
      <c r="AV719" s="14" t="s">
        <v>142</v>
      </c>
      <c r="AW719" s="14" t="s">
        <v>32</v>
      </c>
      <c r="AX719" s="14" t="s">
        <v>85</v>
      </c>
      <c r="AY719" s="178" t="s">
        <v>120</v>
      </c>
    </row>
    <row r="720" spans="2:65" s="1" customFormat="1" ht="24.2" customHeight="1">
      <c r="B720" s="132"/>
      <c r="C720" s="133" t="s">
        <v>1019</v>
      </c>
      <c r="D720" s="133" t="s">
        <v>123</v>
      </c>
      <c r="E720" s="134" t="s">
        <v>1020</v>
      </c>
      <c r="F720" s="135" t="s">
        <v>1021</v>
      </c>
      <c r="G720" s="136" t="s">
        <v>228</v>
      </c>
      <c r="H720" s="137">
        <v>15.6</v>
      </c>
      <c r="I720" s="138"/>
      <c r="J720" s="139">
        <f>ROUND(I720*H720,2)</f>
        <v>0</v>
      </c>
      <c r="K720" s="135" t="s">
        <v>127</v>
      </c>
      <c r="L720" s="32"/>
      <c r="M720" s="140" t="s">
        <v>1</v>
      </c>
      <c r="N720" s="141" t="s">
        <v>43</v>
      </c>
      <c r="P720" s="142">
        <f>O720*H720</f>
        <v>0</v>
      </c>
      <c r="Q720" s="142">
        <v>0</v>
      </c>
      <c r="R720" s="142">
        <f>Q720*H720</f>
        <v>0</v>
      </c>
      <c r="S720" s="142">
        <v>0</v>
      </c>
      <c r="T720" s="143">
        <f>S720*H720</f>
        <v>0</v>
      </c>
      <c r="AR720" s="144" t="s">
        <v>142</v>
      </c>
      <c r="AT720" s="144" t="s">
        <v>123</v>
      </c>
      <c r="AU720" s="144" t="s">
        <v>129</v>
      </c>
      <c r="AY720" s="17" t="s">
        <v>120</v>
      </c>
      <c r="BE720" s="145">
        <f>IF(N720="základní",J720,0)</f>
        <v>0</v>
      </c>
      <c r="BF720" s="145">
        <f>IF(N720="snížená",J720,0)</f>
        <v>0</v>
      </c>
      <c r="BG720" s="145">
        <f>IF(N720="zákl. přenesená",J720,0)</f>
        <v>0</v>
      </c>
      <c r="BH720" s="145">
        <f>IF(N720="sníž. přenesená",J720,0)</f>
        <v>0</v>
      </c>
      <c r="BI720" s="145">
        <f>IF(N720="nulová",J720,0)</f>
        <v>0</v>
      </c>
      <c r="BJ720" s="17" t="s">
        <v>129</v>
      </c>
      <c r="BK720" s="145">
        <f>ROUND(I720*H720,2)</f>
        <v>0</v>
      </c>
      <c r="BL720" s="17" t="s">
        <v>142</v>
      </c>
      <c r="BM720" s="144" t="s">
        <v>1022</v>
      </c>
    </row>
    <row r="721" spans="2:65" s="1" customFormat="1" ht="24.2" customHeight="1">
      <c r="B721" s="132"/>
      <c r="C721" s="133" t="s">
        <v>1023</v>
      </c>
      <c r="D721" s="133" t="s">
        <v>123</v>
      </c>
      <c r="E721" s="134" t="s">
        <v>1024</v>
      </c>
      <c r="F721" s="135" t="s">
        <v>1025</v>
      </c>
      <c r="G721" s="136" t="s">
        <v>228</v>
      </c>
      <c r="H721" s="137">
        <v>15.6</v>
      </c>
      <c r="I721" s="138"/>
      <c r="J721" s="139">
        <f>ROUND(I721*H721,2)</f>
        <v>0</v>
      </c>
      <c r="K721" s="135" t="s">
        <v>127</v>
      </c>
      <c r="L721" s="32"/>
      <c r="M721" s="140" t="s">
        <v>1</v>
      </c>
      <c r="N721" s="141" t="s">
        <v>43</v>
      </c>
      <c r="P721" s="142">
        <f>O721*H721</f>
        <v>0</v>
      </c>
      <c r="Q721" s="142">
        <v>9.9750000000000005E-2</v>
      </c>
      <c r="R721" s="142">
        <f>Q721*H721</f>
        <v>1.5561</v>
      </c>
      <c r="S721" s="142">
        <v>0</v>
      </c>
      <c r="T721" s="143">
        <f>S721*H721</f>
        <v>0</v>
      </c>
      <c r="AR721" s="144" t="s">
        <v>142</v>
      </c>
      <c r="AT721" s="144" t="s">
        <v>123</v>
      </c>
      <c r="AU721" s="144" t="s">
        <v>129</v>
      </c>
      <c r="AY721" s="17" t="s">
        <v>120</v>
      </c>
      <c r="BE721" s="145">
        <f>IF(N721="základní",J721,0)</f>
        <v>0</v>
      </c>
      <c r="BF721" s="145">
        <f>IF(N721="snížená",J721,0)</f>
        <v>0</v>
      </c>
      <c r="BG721" s="145">
        <f>IF(N721="zákl. přenesená",J721,0)</f>
        <v>0</v>
      </c>
      <c r="BH721" s="145">
        <f>IF(N721="sníž. přenesená",J721,0)</f>
        <v>0</v>
      </c>
      <c r="BI721" s="145">
        <f>IF(N721="nulová",J721,0)</f>
        <v>0</v>
      </c>
      <c r="BJ721" s="17" t="s">
        <v>129</v>
      </c>
      <c r="BK721" s="145">
        <f>ROUND(I721*H721,2)</f>
        <v>0</v>
      </c>
      <c r="BL721" s="17" t="s">
        <v>142</v>
      </c>
      <c r="BM721" s="144" t="s">
        <v>1026</v>
      </c>
    </row>
    <row r="722" spans="2:65" s="1" customFormat="1" ht="19.5">
      <c r="B722" s="32"/>
      <c r="D722" s="146" t="s">
        <v>131</v>
      </c>
      <c r="F722" s="147" t="s">
        <v>1027</v>
      </c>
      <c r="I722" s="148"/>
      <c r="L722" s="32"/>
      <c r="M722" s="149"/>
      <c r="T722" s="56"/>
      <c r="AT722" s="17" t="s">
        <v>131</v>
      </c>
      <c r="AU722" s="17" t="s">
        <v>129</v>
      </c>
    </row>
    <row r="723" spans="2:65" s="12" customFormat="1">
      <c r="B723" s="153"/>
      <c r="D723" s="146" t="s">
        <v>230</v>
      </c>
      <c r="E723" s="154" t="s">
        <v>1</v>
      </c>
      <c r="F723" s="155" t="s">
        <v>1009</v>
      </c>
      <c r="H723" s="156">
        <v>3</v>
      </c>
      <c r="I723" s="157"/>
      <c r="L723" s="153"/>
      <c r="M723" s="158"/>
      <c r="T723" s="159"/>
      <c r="AT723" s="154" t="s">
        <v>230</v>
      </c>
      <c r="AU723" s="154" t="s">
        <v>129</v>
      </c>
      <c r="AV723" s="12" t="s">
        <v>129</v>
      </c>
      <c r="AW723" s="12" t="s">
        <v>32</v>
      </c>
      <c r="AX723" s="12" t="s">
        <v>77</v>
      </c>
      <c r="AY723" s="154" t="s">
        <v>120</v>
      </c>
    </row>
    <row r="724" spans="2:65" s="12" customFormat="1">
      <c r="B724" s="153"/>
      <c r="D724" s="146" t="s">
        <v>230</v>
      </c>
      <c r="E724" s="154" t="s">
        <v>1</v>
      </c>
      <c r="F724" s="155" t="s">
        <v>1010</v>
      </c>
      <c r="H724" s="156">
        <v>12.6</v>
      </c>
      <c r="I724" s="157"/>
      <c r="L724" s="153"/>
      <c r="M724" s="158"/>
      <c r="T724" s="159"/>
      <c r="AT724" s="154" t="s">
        <v>230</v>
      </c>
      <c r="AU724" s="154" t="s">
        <v>129</v>
      </c>
      <c r="AV724" s="12" t="s">
        <v>129</v>
      </c>
      <c r="AW724" s="12" t="s">
        <v>32</v>
      </c>
      <c r="AX724" s="12" t="s">
        <v>77</v>
      </c>
      <c r="AY724" s="154" t="s">
        <v>120</v>
      </c>
    </row>
    <row r="725" spans="2:65" s="13" customFormat="1">
      <c r="B725" s="170"/>
      <c r="D725" s="146" t="s">
        <v>230</v>
      </c>
      <c r="E725" s="171" t="s">
        <v>1</v>
      </c>
      <c r="F725" s="172" t="s">
        <v>512</v>
      </c>
      <c r="H725" s="173">
        <v>15.6</v>
      </c>
      <c r="I725" s="174"/>
      <c r="L725" s="170"/>
      <c r="M725" s="175"/>
      <c r="T725" s="176"/>
      <c r="AT725" s="171" t="s">
        <v>230</v>
      </c>
      <c r="AU725" s="171" t="s">
        <v>129</v>
      </c>
      <c r="AV725" s="13" t="s">
        <v>138</v>
      </c>
      <c r="AW725" s="13" t="s">
        <v>32</v>
      </c>
      <c r="AX725" s="13" t="s">
        <v>77</v>
      </c>
      <c r="AY725" s="171" t="s">
        <v>120</v>
      </c>
    </row>
    <row r="726" spans="2:65" s="14" customFormat="1">
      <c r="B726" s="177"/>
      <c r="D726" s="146" t="s">
        <v>230</v>
      </c>
      <c r="E726" s="178" t="s">
        <v>1</v>
      </c>
      <c r="F726" s="179" t="s">
        <v>304</v>
      </c>
      <c r="H726" s="180">
        <v>15.6</v>
      </c>
      <c r="I726" s="181"/>
      <c r="L726" s="177"/>
      <c r="M726" s="182"/>
      <c r="T726" s="183"/>
      <c r="AT726" s="178" t="s">
        <v>230</v>
      </c>
      <c r="AU726" s="178" t="s">
        <v>129</v>
      </c>
      <c r="AV726" s="14" t="s">
        <v>142</v>
      </c>
      <c r="AW726" s="14" t="s">
        <v>32</v>
      </c>
      <c r="AX726" s="14" t="s">
        <v>85</v>
      </c>
      <c r="AY726" s="178" t="s">
        <v>120</v>
      </c>
    </row>
    <row r="727" spans="2:65" s="1" customFormat="1" ht="24.2" customHeight="1">
      <c r="B727" s="132"/>
      <c r="C727" s="133" t="s">
        <v>1028</v>
      </c>
      <c r="D727" s="133" t="s">
        <v>123</v>
      </c>
      <c r="E727" s="134" t="s">
        <v>1029</v>
      </c>
      <c r="F727" s="135" t="s">
        <v>1030</v>
      </c>
      <c r="G727" s="136" t="s">
        <v>228</v>
      </c>
      <c r="H727" s="137">
        <v>15.6</v>
      </c>
      <c r="I727" s="138"/>
      <c r="J727" s="139">
        <f>ROUND(I727*H727,2)</f>
        <v>0</v>
      </c>
      <c r="K727" s="135" t="s">
        <v>127</v>
      </c>
      <c r="L727" s="32"/>
      <c r="M727" s="140" t="s">
        <v>1</v>
      </c>
      <c r="N727" s="141" t="s">
        <v>43</v>
      </c>
      <c r="P727" s="142">
        <f>O727*H727</f>
        <v>0</v>
      </c>
      <c r="Q727" s="142">
        <v>0</v>
      </c>
      <c r="R727" s="142">
        <f>Q727*H727</f>
        <v>0</v>
      </c>
      <c r="S727" s="142">
        <v>0</v>
      </c>
      <c r="T727" s="143">
        <f>S727*H727</f>
        <v>0</v>
      </c>
      <c r="AR727" s="144" t="s">
        <v>142</v>
      </c>
      <c r="AT727" s="144" t="s">
        <v>123</v>
      </c>
      <c r="AU727" s="144" t="s">
        <v>129</v>
      </c>
      <c r="AY727" s="17" t="s">
        <v>120</v>
      </c>
      <c r="BE727" s="145">
        <f>IF(N727="základní",J727,0)</f>
        <v>0</v>
      </c>
      <c r="BF727" s="145">
        <f>IF(N727="snížená",J727,0)</f>
        <v>0</v>
      </c>
      <c r="BG727" s="145">
        <f>IF(N727="zákl. přenesená",J727,0)</f>
        <v>0</v>
      </c>
      <c r="BH727" s="145">
        <f>IF(N727="sníž. přenesená",J727,0)</f>
        <v>0</v>
      </c>
      <c r="BI727" s="145">
        <f>IF(N727="nulová",J727,0)</f>
        <v>0</v>
      </c>
      <c r="BJ727" s="17" t="s">
        <v>129</v>
      </c>
      <c r="BK727" s="145">
        <f>ROUND(I727*H727,2)</f>
        <v>0</v>
      </c>
      <c r="BL727" s="17" t="s">
        <v>142</v>
      </c>
      <c r="BM727" s="144" t="s">
        <v>1031</v>
      </c>
    </row>
    <row r="728" spans="2:65" s="1" customFormat="1" ht="24.2" customHeight="1">
      <c r="B728" s="132"/>
      <c r="C728" s="133" t="s">
        <v>1032</v>
      </c>
      <c r="D728" s="133" t="s">
        <v>123</v>
      </c>
      <c r="E728" s="134" t="s">
        <v>1033</v>
      </c>
      <c r="F728" s="135" t="s">
        <v>1034</v>
      </c>
      <c r="G728" s="136" t="s">
        <v>339</v>
      </c>
      <c r="H728" s="137">
        <v>5.0999999999999996</v>
      </c>
      <c r="I728" s="138"/>
      <c r="J728" s="139">
        <f>ROUND(I728*H728,2)</f>
        <v>0</v>
      </c>
      <c r="K728" s="135" t="s">
        <v>127</v>
      </c>
      <c r="L728" s="32"/>
      <c r="M728" s="140" t="s">
        <v>1</v>
      </c>
      <c r="N728" s="141" t="s">
        <v>43</v>
      </c>
      <c r="P728" s="142">
        <f>O728*H728</f>
        <v>0</v>
      </c>
      <c r="Q728" s="142">
        <v>4.2999999999999999E-4</v>
      </c>
      <c r="R728" s="142">
        <f>Q728*H728</f>
        <v>2.1929999999999996E-3</v>
      </c>
      <c r="S728" s="142">
        <v>0</v>
      </c>
      <c r="T728" s="143">
        <f>S728*H728</f>
        <v>0</v>
      </c>
      <c r="AR728" s="144" t="s">
        <v>142</v>
      </c>
      <c r="AT728" s="144" t="s">
        <v>123</v>
      </c>
      <c r="AU728" s="144" t="s">
        <v>129</v>
      </c>
      <c r="AY728" s="17" t="s">
        <v>120</v>
      </c>
      <c r="BE728" s="145">
        <f>IF(N728="základní",J728,0)</f>
        <v>0</v>
      </c>
      <c r="BF728" s="145">
        <f>IF(N728="snížená",J728,0)</f>
        <v>0</v>
      </c>
      <c r="BG728" s="145">
        <f>IF(N728="zákl. přenesená",J728,0)</f>
        <v>0</v>
      </c>
      <c r="BH728" s="145">
        <f>IF(N728="sníž. přenesená",J728,0)</f>
        <v>0</v>
      </c>
      <c r="BI728" s="145">
        <f>IF(N728="nulová",J728,0)</f>
        <v>0</v>
      </c>
      <c r="BJ728" s="17" t="s">
        <v>129</v>
      </c>
      <c r="BK728" s="145">
        <f>ROUND(I728*H728,2)</f>
        <v>0</v>
      </c>
      <c r="BL728" s="17" t="s">
        <v>142</v>
      </c>
      <c r="BM728" s="144" t="s">
        <v>1035</v>
      </c>
    </row>
    <row r="729" spans="2:65" s="1" customFormat="1" ht="19.5">
      <c r="B729" s="32"/>
      <c r="D729" s="146" t="s">
        <v>131</v>
      </c>
      <c r="F729" s="147" t="s">
        <v>1036</v>
      </c>
      <c r="I729" s="148"/>
      <c r="L729" s="32"/>
      <c r="M729" s="149"/>
      <c r="T729" s="56"/>
      <c r="AT729" s="17" t="s">
        <v>131</v>
      </c>
      <c r="AU729" s="17" t="s">
        <v>129</v>
      </c>
    </row>
    <row r="730" spans="2:65" s="12" customFormat="1">
      <c r="B730" s="153"/>
      <c r="D730" s="146" t="s">
        <v>230</v>
      </c>
      <c r="E730" s="154" t="s">
        <v>1</v>
      </c>
      <c r="F730" s="155" t="s">
        <v>1037</v>
      </c>
      <c r="H730" s="156">
        <v>5.0999999999999996</v>
      </c>
      <c r="I730" s="157"/>
      <c r="L730" s="153"/>
      <c r="M730" s="158"/>
      <c r="T730" s="159"/>
      <c r="AT730" s="154" t="s">
        <v>230</v>
      </c>
      <c r="AU730" s="154" t="s">
        <v>129</v>
      </c>
      <c r="AV730" s="12" t="s">
        <v>129</v>
      </c>
      <c r="AW730" s="12" t="s">
        <v>32</v>
      </c>
      <c r="AX730" s="12" t="s">
        <v>85</v>
      </c>
      <c r="AY730" s="154" t="s">
        <v>120</v>
      </c>
    </row>
    <row r="731" spans="2:65" s="11" customFormat="1" ht="22.9" customHeight="1">
      <c r="B731" s="120"/>
      <c r="D731" s="121" t="s">
        <v>76</v>
      </c>
      <c r="E731" s="130" t="s">
        <v>778</v>
      </c>
      <c r="F731" s="130" t="s">
        <v>1038</v>
      </c>
      <c r="I731" s="123"/>
      <c r="J731" s="131">
        <f>BK731</f>
        <v>0</v>
      </c>
      <c r="L731" s="120"/>
      <c r="M731" s="125"/>
      <c r="P731" s="126">
        <f>SUM(P732:P752)</f>
        <v>0</v>
      </c>
      <c r="R731" s="126">
        <f>SUM(R732:R752)</f>
        <v>0</v>
      </c>
      <c r="T731" s="127">
        <f>SUM(T732:T752)</f>
        <v>0</v>
      </c>
      <c r="AR731" s="121" t="s">
        <v>85</v>
      </c>
      <c r="AT731" s="128" t="s">
        <v>76</v>
      </c>
      <c r="AU731" s="128" t="s">
        <v>85</v>
      </c>
      <c r="AY731" s="121" t="s">
        <v>120</v>
      </c>
      <c r="BK731" s="129">
        <f>SUM(BK732:BK752)</f>
        <v>0</v>
      </c>
    </row>
    <row r="732" spans="2:65" s="1" customFormat="1" ht="37.9" customHeight="1">
      <c r="B732" s="132"/>
      <c r="C732" s="133" t="s">
        <v>1039</v>
      </c>
      <c r="D732" s="133" t="s">
        <v>123</v>
      </c>
      <c r="E732" s="134" t="s">
        <v>1040</v>
      </c>
      <c r="F732" s="135" t="s">
        <v>1041</v>
      </c>
      <c r="G732" s="136" t="s">
        <v>228</v>
      </c>
      <c r="H732" s="137">
        <v>436</v>
      </c>
      <c r="I732" s="138"/>
      <c r="J732" s="139">
        <f>ROUND(I732*H732,2)</f>
        <v>0</v>
      </c>
      <c r="K732" s="135" t="s">
        <v>127</v>
      </c>
      <c r="L732" s="32"/>
      <c r="M732" s="140" t="s">
        <v>1</v>
      </c>
      <c r="N732" s="141" t="s">
        <v>43</v>
      </c>
      <c r="P732" s="142">
        <f>O732*H732</f>
        <v>0</v>
      </c>
      <c r="Q732" s="142">
        <v>0</v>
      </c>
      <c r="R732" s="142">
        <f>Q732*H732</f>
        <v>0</v>
      </c>
      <c r="S732" s="142">
        <v>0</v>
      </c>
      <c r="T732" s="143">
        <f>S732*H732</f>
        <v>0</v>
      </c>
      <c r="AR732" s="144" t="s">
        <v>142</v>
      </c>
      <c r="AT732" s="144" t="s">
        <v>123</v>
      </c>
      <c r="AU732" s="144" t="s">
        <v>129</v>
      </c>
      <c r="AY732" s="17" t="s">
        <v>120</v>
      </c>
      <c r="BE732" s="145">
        <f>IF(N732="základní",J732,0)</f>
        <v>0</v>
      </c>
      <c r="BF732" s="145">
        <f>IF(N732="snížená",J732,0)</f>
        <v>0</v>
      </c>
      <c r="BG732" s="145">
        <f>IF(N732="zákl. přenesená",J732,0)</f>
        <v>0</v>
      </c>
      <c r="BH732" s="145">
        <f>IF(N732="sníž. přenesená",J732,0)</f>
        <v>0</v>
      </c>
      <c r="BI732" s="145">
        <f>IF(N732="nulová",J732,0)</f>
        <v>0</v>
      </c>
      <c r="BJ732" s="17" t="s">
        <v>129</v>
      </c>
      <c r="BK732" s="145">
        <f>ROUND(I732*H732,2)</f>
        <v>0</v>
      </c>
      <c r="BL732" s="17" t="s">
        <v>142</v>
      </c>
      <c r="BM732" s="144" t="s">
        <v>1042</v>
      </c>
    </row>
    <row r="733" spans="2:65" s="12" customFormat="1">
      <c r="B733" s="153"/>
      <c r="D733" s="146" t="s">
        <v>230</v>
      </c>
      <c r="E733" s="154" t="s">
        <v>1</v>
      </c>
      <c r="F733" s="155" t="s">
        <v>1043</v>
      </c>
      <c r="H733" s="156">
        <v>104.13500000000001</v>
      </c>
      <c r="I733" s="157"/>
      <c r="L733" s="153"/>
      <c r="M733" s="158"/>
      <c r="T733" s="159"/>
      <c r="AT733" s="154" t="s">
        <v>230</v>
      </c>
      <c r="AU733" s="154" t="s">
        <v>129</v>
      </c>
      <c r="AV733" s="12" t="s">
        <v>129</v>
      </c>
      <c r="AW733" s="12" t="s">
        <v>32</v>
      </c>
      <c r="AX733" s="12" t="s">
        <v>77</v>
      </c>
      <c r="AY733" s="154" t="s">
        <v>120</v>
      </c>
    </row>
    <row r="734" spans="2:65" s="12" customFormat="1">
      <c r="B734" s="153"/>
      <c r="D734" s="146" t="s">
        <v>230</v>
      </c>
      <c r="E734" s="154" t="s">
        <v>1</v>
      </c>
      <c r="F734" s="155" t="s">
        <v>1044</v>
      </c>
      <c r="H734" s="156">
        <v>113.85</v>
      </c>
      <c r="I734" s="157"/>
      <c r="L734" s="153"/>
      <c r="M734" s="158"/>
      <c r="T734" s="159"/>
      <c r="AT734" s="154" t="s">
        <v>230</v>
      </c>
      <c r="AU734" s="154" t="s">
        <v>129</v>
      </c>
      <c r="AV734" s="12" t="s">
        <v>129</v>
      </c>
      <c r="AW734" s="12" t="s">
        <v>32</v>
      </c>
      <c r="AX734" s="12" t="s">
        <v>77</v>
      </c>
      <c r="AY734" s="154" t="s">
        <v>120</v>
      </c>
    </row>
    <row r="735" spans="2:65" s="12" customFormat="1">
      <c r="B735" s="153"/>
      <c r="D735" s="146" t="s">
        <v>230</v>
      </c>
      <c r="E735" s="154" t="s">
        <v>1</v>
      </c>
      <c r="F735" s="155" t="s">
        <v>1045</v>
      </c>
      <c r="H735" s="156">
        <v>104.16500000000001</v>
      </c>
      <c r="I735" s="157"/>
      <c r="L735" s="153"/>
      <c r="M735" s="158"/>
      <c r="T735" s="159"/>
      <c r="AT735" s="154" t="s">
        <v>230</v>
      </c>
      <c r="AU735" s="154" t="s">
        <v>129</v>
      </c>
      <c r="AV735" s="12" t="s">
        <v>129</v>
      </c>
      <c r="AW735" s="12" t="s">
        <v>32</v>
      </c>
      <c r="AX735" s="12" t="s">
        <v>77</v>
      </c>
      <c r="AY735" s="154" t="s">
        <v>120</v>
      </c>
    </row>
    <row r="736" spans="2:65" s="12" customFormat="1">
      <c r="B736" s="153"/>
      <c r="D736" s="146" t="s">
        <v>230</v>
      </c>
      <c r="E736" s="154" t="s">
        <v>1</v>
      </c>
      <c r="F736" s="155" t="s">
        <v>1046</v>
      </c>
      <c r="H736" s="156">
        <v>113.85</v>
      </c>
      <c r="I736" s="157"/>
      <c r="L736" s="153"/>
      <c r="M736" s="158"/>
      <c r="T736" s="159"/>
      <c r="AT736" s="154" t="s">
        <v>230</v>
      </c>
      <c r="AU736" s="154" t="s">
        <v>129</v>
      </c>
      <c r="AV736" s="12" t="s">
        <v>129</v>
      </c>
      <c r="AW736" s="12" t="s">
        <v>32</v>
      </c>
      <c r="AX736" s="12" t="s">
        <v>77</v>
      </c>
      <c r="AY736" s="154" t="s">
        <v>120</v>
      </c>
    </row>
    <row r="737" spans="2:65" s="14" customFormat="1">
      <c r="B737" s="177"/>
      <c r="D737" s="146" t="s">
        <v>230</v>
      </c>
      <c r="E737" s="178" t="s">
        <v>1</v>
      </c>
      <c r="F737" s="179" t="s">
        <v>304</v>
      </c>
      <c r="H737" s="180">
        <v>436</v>
      </c>
      <c r="I737" s="181"/>
      <c r="L737" s="177"/>
      <c r="M737" s="182"/>
      <c r="T737" s="183"/>
      <c r="AT737" s="178" t="s">
        <v>230</v>
      </c>
      <c r="AU737" s="178" t="s">
        <v>129</v>
      </c>
      <c r="AV737" s="14" t="s">
        <v>142</v>
      </c>
      <c r="AW737" s="14" t="s">
        <v>32</v>
      </c>
      <c r="AX737" s="14" t="s">
        <v>85</v>
      </c>
      <c r="AY737" s="178" t="s">
        <v>120</v>
      </c>
    </row>
    <row r="738" spans="2:65" s="1" customFormat="1" ht="37.9" customHeight="1">
      <c r="B738" s="132"/>
      <c r="C738" s="133" t="s">
        <v>1047</v>
      </c>
      <c r="D738" s="133" t="s">
        <v>123</v>
      </c>
      <c r="E738" s="134" t="s">
        <v>1048</v>
      </c>
      <c r="F738" s="135" t="s">
        <v>1049</v>
      </c>
      <c r="G738" s="136" t="s">
        <v>228</v>
      </c>
      <c r="H738" s="137">
        <v>39240</v>
      </c>
      <c r="I738" s="138"/>
      <c r="J738" s="139">
        <f>ROUND(I738*H738,2)</f>
        <v>0</v>
      </c>
      <c r="K738" s="135" t="s">
        <v>127</v>
      </c>
      <c r="L738" s="32"/>
      <c r="M738" s="140" t="s">
        <v>1</v>
      </c>
      <c r="N738" s="141" t="s">
        <v>43</v>
      </c>
      <c r="P738" s="142">
        <f>O738*H738</f>
        <v>0</v>
      </c>
      <c r="Q738" s="142">
        <v>0</v>
      </c>
      <c r="R738" s="142">
        <f>Q738*H738</f>
        <v>0</v>
      </c>
      <c r="S738" s="142">
        <v>0</v>
      </c>
      <c r="T738" s="143">
        <f>S738*H738</f>
        <v>0</v>
      </c>
      <c r="AR738" s="144" t="s">
        <v>142</v>
      </c>
      <c r="AT738" s="144" t="s">
        <v>123</v>
      </c>
      <c r="AU738" s="144" t="s">
        <v>129</v>
      </c>
      <c r="AY738" s="17" t="s">
        <v>120</v>
      </c>
      <c r="BE738" s="145">
        <f>IF(N738="základní",J738,0)</f>
        <v>0</v>
      </c>
      <c r="BF738" s="145">
        <f>IF(N738="snížená",J738,0)</f>
        <v>0</v>
      </c>
      <c r="BG738" s="145">
        <f>IF(N738="zákl. přenesená",J738,0)</f>
        <v>0</v>
      </c>
      <c r="BH738" s="145">
        <f>IF(N738="sníž. přenesená",J738,0)</f>
        <v>0</v>
      </c>
      <c r="BI738" s="145">
        <f>IF(N738="nulová",J738,0)</f>
        <v>0</v>
      </c>
      <c r="BJ738" s="17" t="s">
        <v>129</v>
      </c>
      <c r="BK738" s="145">
        <f>ROUND(I738*H738,2)</f>
        <v>0</v>
      </c>
      <c r="BL738" s="17" t="s">
        <v>142</v>
      </c>
      <c r="BM738" s="144" t="s">
        <v>1050</v>
      </c>
    </row>
    <row r="739" spans="2:65" s="12" customFormat="1">
      <c r="B739" s="153"/>
      <c r="D739" s="146" t="s">
        <v>230</v>
      </c>
      <c r="E739" s="154" t="s">
        <v>1</v>
      </c>
      <c r="F739" s="155" t="s">
        <v>1051</v>
      </c>
      <c r="H739" s="156">
        <v>39240</v>
      </c>
      <c r="I739" s="157"/>
      <c r="L739" s="153"/>
      <c r="M739" s="158"/>
      <c r="T739" s="159"/>
      <c r="AT739" s="154" t="s">
        <v>230</v>
      </c>
      <c r="AU739" s="154" t="s">
        <v>129</v>
      </c>
      <c r="AV739" s="12" t="s">
        <v>129</v>
      </c>
      <c r="AW739" s="12" t="s">
        <v>32</v>
      </c>
      <c r="AX739" s="12" t="s">
        <v>85</v>
      </c>
      <c r="AY739" s="154" t="s">
        <v>120</v>
      </c>
    </row>
    <row r="740" spans="2:65" s="1" customFormat="1" ht="44.25" customHeight="1">
      <c r="B740" s="132"/>
      <c r="C740" s="133" t="s">
        <v>1052</v>
      </c>
      <c r="D740" s="133" t="s">
        <v>123</v>
      </c>
      <c r="E740" s="134" t="s">
        <v>1053</v>
      </c>
      <c r="F740" s="135" t="s">
        <v>1054</v>
      </c>
      <c r="G740" s="136" t="s">
        <v>322</v>
      </c>
      <c r="H740" s="137">
        <v>3</v>
      </c>
      <c r="I740" s="138"/>
      <c r="J740" s="139">
        <f>ROUND(I740*H740,2)</f>
        <v>0</v>
      </c>
      <c r="K740" s="135" t="s">
        <v>127</v>
      </c>
      <c r="L740" s="32"/>
      <c r="M740" s="140" t="s">
        <v>1</v>
      </c>
      <c r="N740" s="141" t="s">
        <v>43</v>
      </c>
      <c r="P740" s="142">
        <f>O740*H740</f>
        <v>0</v>
      </c>
      <c r="Q740" s="142">
        <v>0</v>
      </c>
      <c r="R740" s="142">
        <f>Q740*H740</f>
        <v>0</v>
      </c>
      <c r="S740" s="142">
        <v>0</v>
      </c>
      <c r="T740" s="143">
        <f>S740*H740</f>
        <v>0</v>
      </c>
      <c r="AR740" s="144" t="s">
        <v>142</v>
      </c>
      <c r="AT740" s="144" t="s">
        <v>123</v>
      </c>
      <c r="AU740" s="144" t="s">
        <v>129</v>
      </c>
      <c r="AY740" s="17" t="s">
        <v>120</v>
      </c>
      <c r="BE740" s="145">
        <f>IF(N740="základní",J740,0)</f>
        <v>0</v>
      </c>
      <c r="BF740" s="145">
        <f>IF(N740="snížená",J740,0)</f>
        <v>0</v>
      </c>
      <c r="BG740" s="145">
        <f>IF(N740="zákl. přenesená",J740,0)</f>
        <v>0</v>
      </c>
      <c r="BH740" s="145">
        <f>IF(N740="sníž. přenesená",J740,0)</f>
        <v>0</v>
      </c>
      <c r="BI740" s="145">
        <f>IF(N740="nulová",J740,0)</f>
        <v>0</v>
      </c>
      <c r="BJ740" s="17" t="s">
        <v>129</v>
      </c>
      <c r="BK740" s="145">
        <f>ROUND(I740*H740,2)</f>
        <v>0</v>
      </c>
      <c r="BL740" s="17" t="s">
        <v>142</v>
      </c>
      <c r="BM740" s="144" t="s">
        <v>1055</v>
      </c>
    </row>
    <row r="741" spans="2:65" s="1" customFormat="1" ht="37.9" customHeight="1">
      <c r="B741" s="132"/>
      <c r="C741" s="133" t="s">
        <v>1056</v>
      </c>
      <c r="D741" s="133" t="s">
        <v>123</v>
      </c>
      <c r="E741" s="134" t="s">
        <v>1057</v>
      </c>
      <c r="F741" s="135" t="s">
        <v>1058</v>
      </c>
      <c r="G741" s="136" t="s">
        <v>228</v>
      </c>
      <c r="H741" s="137">
        <v>436</v>
      </c>
      <c r="I741" s="138"/>
      <c r="J741" s="139">
        <f>ROUND(I741*H741,2)</f>
        <v>0</v>
      </c>
      <c r="K741" s="135" t="s">
        <v>127</v>
      </c>
      <c r="L741" s="32"/>
      <c r="M741" s="140" t="s">
        <v>1</v>
      </c>
      <c r="N741" s="141" t="s">
        <v>43</v>
      </c>
      <c r="P741" s="142">
        <f>O741*H741</f>
        <v>0</v>
      </c>
      <c r="Q741" s="142">
        <v>0</v>
      </c>
      <c r="R741" s="142">
        <f>Q741*H741</f>
        <v>0</v>
      </c>
      <c r="S741" s="142">
        <v>0</v>
      </c>
      <c r="T741" s="143">
        <f>S741*H741</f>
        <v>0</v>
      </c>
      <c r="AR741" s="144" t="s">
        <v>142</v>
      </c>
      <c r="AT741" s="144" t="s">
        <v>123</v>
      </c>
      <c r="AU741" s="144" t="s">
        <v>129</v>
      </c>
      <c r="AY741" s="17" t="s">
        <v>120</v>
      </c>
      <c r="BE741" s="145">
        <f>IF(N741="základní",J741,0)</f>
        <v>0</v>
      </c>
      <c r="BF741" s="145">
        <f>IF(N741="snížená",J741,0)</f>
        <v>0</v>
      </c>
      <c r="BG741" s="145">
        <f>IF(N741="zákl. přenesená",J741,0)</f>
        <v>0</v>
      </c>
      <c r="BH741" s="145">
        <f>IF(N741="sníž. přenesená",J741,0)</f>
        <v>0</v>
      </c>
      <c r="BI741" s="145">
        <f>IF(N741="nulová",J741,0)</f>
        <v>0</v>
      </c>
      <c r="BJ741" s="17" t="s">
        <v>129</v>
      </c>
      <c r="BK741" s="145">
        <f>ROUND(I741*H741,2)</f>
        <v>0</v>
      </c>
      <c r="BL741" s="17" t="s">
        <v>142</v>
      </c>
      <c r="BM741" s="144" t="s">
        <v>1059</v>
      </c>
    </row>
    <row r="742" spans="2:65" s="1" customFormat="1" ht="16.5" customHeight="1">
      <c r="B742" s="132"/>
      <c r="C742" s="133" t="s">
        <v>1060</v>
      </c>
      <c r="D742" s="133" t="s">
        <v>123</v>
      </c>
      <c r="E742" s="134" t="s">
        <v>1061</v>
      </c>
      <c r="F742" s="135" t="s">
        <v>1062</v>
      </c>
      <c r="G742" s="136" t="s">
        <v>228</v>
      </c>
      <c r="H742" s="137">
        <v>450</v>
      </c>
      <c r="I742" s="138"/>
      <c r="J742" s="139">
        <f>ROUND(I742*H742,2)</f>
        <v>0</v>
      </c>
      <c r="K742" s="135" t="s">
        <v>127</v>
      </c>
      <c r="L742" s="32"/>
      <c r="M742" s="140" t="s">
        <v>1</v>
      </c>
      <c r="N742" s="141" t="s">
        <v>43</v>
      </c>
      <c r="P742" s="142">
        <f>O742*H742</f>
        <v>0</v>
      </c>
      <c r="Q742" s="142">
        <v>0</v>
      </c>
      <c r="R742" s="142">
        <f>Q742*H742</f>
        <v>0</v>
      </c>
      <c r="S742" s="142">
        <v>0</v>
      </c>
      <c r="T742" s="143">
        <f>S742*H742</f>
        <v>0</v>
      </c>
      <c r="AR742" s="144" t="s">
        <v>142</v>
      </c>
      <c r="AT742" s="144" t="s">
        <v>123</v>
      </c>
      <c r="AU742" s="144" t="s">
        <v>129</v>
      </c>
      <c r="AY742" s="17" t="s">
        <v>120</v>
      </c>
      <c r="BE742" s="145">
        <f>IF(N742="základní",J742,0)</f>
        <v>0</v>
      </c>
      <c r="BF742" s="145">
        <f>IF(N742="snížená",J742,0)</f>
        <v>0</v>
      </c>
      <c r="BG742" s="145">
        <f>IF(N742="zákl. přenesená",J742,0)</f>
        <v>0</v>
      </c>
      <c r="BH742" s="145">
        <f>IF(N742="sníž. přenesená",J742,0)</f>
        <v>0</v>
      </c>
      <c r="BI742" s="145">
        <f>IF(N742="nulová",J742,0)</f>
        <v>0</v>
      </c>
      <c r="BJ742" s="17" t="s">
        <v>129</v>
      </c>
      <c r="BK742" s="145">
        <f>ROUND(I742*H742,2)</f>
        <v>0</v>
      </c>
      <c r="BL742" s="17" t="s">
        <v>142</v>
      </c>
      <c r="BM742" s="144" t="s">
        <v>1063</v>
      </c>
    </row>
    <row r="743" spans="2:65" s="1" customFormat="1" ht="16.5" customHeight="1">
      <c r="B743" s="132"/>
      <c r="C743" s="133" t="s">
        <v>1064</v>
      </c>
      <c r="D743" s="133" t="s">
        <v>123</v>
      </c>
      <c r="E743" s="134" t="s">
        <v>1065</v>
      </c>
      <c r="F743" s="135" t="s">
        <v>1066</v>
      </c>
      <c r="G743" s="136" t="s">
        <v>228</v>
      </c>
      <c r="H743" s="137">
        <v>40500</v>
      </c>
      <c r="I743" s="138"/>
      <c r="J743" s="139">
        <f>ROUND(I743*H743,2)</f>
        <v>0</v>
      </c>
      <c r="K743" s="135" t="s">
        <v>127</v>
      </c>
      <c r="L743" s="32"/>
      <c r="M743" s="140" t="s">
        <v>1</v>
      </c>
      <c r="N743" s="141" t="s">
        <v>43</v>
      </c>
      <c r="P743" s="142">
        <f>O743*H743</f>
        <v>0</v>
      </c>
      <c r="Q743" s="142">
        <v>0</v>
      </c>
      <c r="R743" s="142">
        <f>Q743*H743</f>
        <v>0</v>
      </c>
      <c r="S743" s="142">
        <v>0</v>
      </c>
      <c r="T743" s="143">
        <f>S743*H743</f>
        <v>0</v>
      </c>
      <c r="AR743" s="144" t="s">
        <v>142</v>
      </c>
      <c r="AT743" s="144" t="s">
        <v>123</v>
      </c>
      <c r="AU743" s="144" t="s">
        <v>129</v>
      </c>
      <c r="AY743" s="17" t="s">
        <v>120</v>
      </c>
      <c r="BE743" s="145">
        <f>IF(N743="základní",J743,0)</f>
        <v>0</v>
      </c>
      <c r="BF743" s="145">
        <f>IF(N743="snížená",J743,0)</f>
        <v>0</v>
      </c>
      <c r="BG743" s="145">
        <f>IF(N743="zákl. přenesená",J743,0)</f>
        <v>0</v>
      </c>
      <c r="BH743" s="145">
        <f>IF(N743="sníž. přenesená",J743,0)</f>
        <v>0</v>
      </c>
      <c r="BI743" s="145">
        <f>IF(N743="nulová",J743,0)</f>
        <v>0</v>
      </c>
      <c r="BJ743" s="17" t="s">
        <v>129</v>
      </c>
      <c r="BK743" s="145">
        <f>ROUND(I743*H743,2)</f>
        <v>0</v>
      </c>
      <c r="BL743" s="17" t="s">
        <v>142</v>
      </c>
      <c r="BM743" s="144" t="s">
        <v>1067</v>
      </c>
    </row>
    <row r="744" spans="2:65" s="12" customFormat="1">
      <c r="B744" s="153"/>
      <c r="D744" s="146" t="s">
        <v>230</v>
      </c>
      <c r="E744" s="154" t="s">
        <v>1</v>
      </c>
      <c r="F744" s="155" t="s">
        <v>1068</v>
      </c>
      <c r="H744" s="156">
        <v>40500</v>
      </c>
      <c r="I744" s="157"/>
      <c r="L744" s="153"/>
      <c r="M744" s="158"/>
      <c r="T744" s="159"/>
      <c r="AT744" s="154" t="s">
        <v>230</v>
      </c>
      <c r="AU744" s="154" t="s">
        <v>129</v>
      </c>
      <c r="AV744" s="12" t="s">
        <v>129</v>
      </c>
      <c r="AW744" s="12" t="s">
        <v>32</v>
      </c>
      <c r="AX744" s="12" t="s">
        <v>85</v>
      </c>
      <c r="AY744" s="154" t="s">
        <v>120</v>
      </c>
    </row>
    <row r="745" spans="2:65" s="1" customFormat="1" ht="21.75" customHeight="1">
      <c r="B745" s="132"/>
      <c r="C745" s="133" t="s">
        <v>1069</v>
      </c>
      <c r="D745" s="133" t="s">
        <v>123</v>
      </c>
      <c r="E745" s="134" t="s">
        <v>1070</v>
      </c>
      <c r="F745" s="135" t="s">
        <v>1071</v>
      </c>
      <c r="G745" s="136" t="s">
        <v>228</v>
      </c>
      <c r="H745" s="137">
        <v>450</v>
      </c>
      <c r="I745" s="138"/>
      <c r="J745" s="139">
        <f>ROUND(I745*H745,2)</f>
        <v>0</v>
      </c>
      <c r="K745" s="135" t="s">
        <v>127</v>
      </c>
      <c r="L745" s="32"/>
      <c r="M745" s="140" t="s">
        <v>1</v>
      </c>
      <c r="N745" s="141" t="s">
        <v>43</v>
      </c>
      <c r="P745" s="142">
        <f>O745*H745</f>
        <v>0</v>
      </c>
      <c r="Q745" s="142">
        <v>0</v>
      </c>
      <c r="R745" s="142">
        <f>Q745*H745</f>
        <v>0</v>
      </c>
      <c r="S745" s="142">
        <v>0</v>
      </c>
      <c r="T745" s="143">
        <f>S745*H745</f>
        <v>0</v>
      </c>
      <c r="AR745" s="144" t="s">
        <v>142</v>
      </c>
      <c r="AT745" s="144" t="s">
        <v>123</v>
      </c>
      <c r="AU745" s="144" t="s">
        <v>129</v>
      </c>
      <c r="AY745" s="17" t="s">
        <v>120</v>
      </c>
      <c r="BE745" s="145">
        <f>IF(N745="základní",J745,0)</f>
        <v>0</v>
      </c>
      <c r="BF745" s="145">
        <f>IF(N745="snížená",J745,0)</f>
        <v>0</v>
      </c>
      <c r="BG745" s="145">
        <f>IF(N745="zákl. přenesená",J745,0)</f>
        <v>0</v>
      </c>
      <c r="BH745" s="145">
        <f>IF(N745="sníž. přenesená",J745,0)</f>
        <v>0</v>
      </c>
      <c r="BI745" s="145">
        <f>IF(N745="nulová",J745,0)</f>
        <v>0</v>
      </c>
      <c r="BJ745" s="17" t="s">
        <v>129</v>
      </c>
      <c r="BK745" s="145">
        <f>ROUND(I745*H745,2)</f>
        <v>0</v>
      </c>
      <c r="BL745" s="17" t="s">
        <v>142</v>
      </c>
      <c r="BM745" s="144" t="s">
        <v>1072</v>
      </c>
    </row>
    <row r="746" spans="2:65" s="1" customFormat="1" ht="33" customHeight="1">
      <c r="B746" s="132"/>
      <c r="C746" s="133" t="s">
        <v>1073</v>
      </c>
      <c r="D746" s="133" t="s">
        <v>123</v>
      </c>
      <c r="E746" s="134" t="s">
        <v>1074</v>
      </c>
      <c r="F746" s="135" t="s">
        <v>1075</v>
      </c>
      <c r="G746" s="136" t="s">
        <v>228</v>
      </c>
      <c r="H746" s="137">
        <v>338.3</v>
      </c>
      <c r="I746" s="138"/>
      <c r="J746" s="139">
        <f>ROUND(I746*H746,2)</f>
        <v>0</v>
      </c>
      <c r="K746" s="135" t="s">
        <v>127</v>
      </c>
      <c r="L746" s="32"/>
      <c r="M746" s="140" t="s">
        <v>1</v>
      </c>
      <c r="N746" s="141" t="s">
        <v>43</v>
      </c>
      <c r="P746" s="142">
        <f>O746*H746</f>
        <v>0</v>
      </c>
      <c r="Q746" s="142">
        <v>0</v>
      </c>
      <c r="R746" s="142">
        <f>Q746*H746</f>
        <v>0</v>
      </c>
      <c r="S746" s="142">
        <v>0</v>
      </c>
      <c r="T746" s="143">
        <f>S746*H746</f>
        <v>0</v>
      </c>
      <c r="AR746" s="144" t="s">
        <v>142</v>
      </c>
      <c r="AT746" s="144" t="s">
        <v>123</v>
      </c>
      <c r="AU746" s="144" t="s">
        <v>129</v>
      </c>
      <c r="AY746" s="17" t="s">
        <v>120</v>
      </c>
      <c r="BE746" s="145">
        <f>IF(N746="základní",J746,0)</f>
        <v>0</v>
      </c>
      <c r="BF746" s="145">
        <f>IF(N746="snížená",J746,0)</f>
        <v>0</v>
      </c>
      <c r="BG746" s="145">
        <f>IF(N746="zákl. přenesená",J746,0)</f>
        <v>0</v>
      </c>
      <c r="BH746" s="145">
        <f>IF(N746="sníž. přenesená",J746,0)</f>
        <v>0</v>
      </c>
      <c r="BI746" s="145">
        <f>IF(N746="nulová",J746,0)</f>
        <v>0</v>
      </c>
      <c r="BJ746" s="17" t="s">
        <v>129</v>
      </c>
      <c r="BK746" s="145">
        <f>ROUND(I746*H746,2)</f>
        <v>0</v>
      </c>
      <c r="BL746" s="17" t="s">
        <v>142</v>
      </c>
      <c r="BM746" s="144" t="s">
        <v>1076</v>
      </c>
    </row>
    <row r="747" spans="2:65" s="12" customFormat="1">
      <c r="B747" s="153"/>
      <c r="D747" s="146" t="s">
        <v>230</v>
      </c>
      <c r="E747" s="154" t="s">
        <v>1</v>
      </c>
      <c r="F747" s="155" t="s">
        <v>1077</v>
      </c>
      <c r="H747" s="156">
        <v>117.5</v>
      </c>
      <c r="I747" s="157"/>
      <c r="L747" s="153"/>
      <c r="M747" s="158"/>
      <c r="T747" s="159"/>
      <c r="AT747" s="154" t="s">
        <v>230</v>
      </c>
      <c r="AU747" s="154" t="s">
        <v>129</v>
      </c>
      <c r="AV747" s="12" t="s">
        <v>129</v>
      </c>
      <c r="AW747" s="12" t="s">
        <v>32</v>
      </c>
      <c r="AX747" s="12" t="s">
        <v>77</v>
      </c>
      <c r="AY747" s="154" t="s">
        <v>120</v>
      </c>
    </row>
    <row r="748" spans="2:65" s="12" customFormat="1">
      <c r="B748" s="153"/>
      <c r="D748" s="146" t="s">
        <v>230</v>
      </c>
      <c r="E748" s="154" t="s">
        <v>1</v>
      </c>
      <c r="F748" s="155" t="s">
        <v>1078</v>
      </c>
      <c r="H748" s="156">
        <v>112</v>
      </c>
      <c r="I748" s="157"/>
      <c r="L748" s="153"/>
      <c r="M748" s="158"/>
      <c r="T748" s="159"/>
      <c r="AT748" s="154" t="s">
        <v>230</v>
      </c>
      <c r="AU748" s="154" t="s">
        <v>129</v>
      </c>
      <c r="AV748" s="12" t="s">
        <v>129</v>
      </c>
      <c r="AW748" s="12" t="s">
        <v>32</v>
      </c>
      <c r="AX748" s="12" t="s">
        <v>77</v>
      </c>
      <c r="AY748" s="154" t="s">
        <v>120</v>
      </c>
    </row>
    <row r="749" spans="2:65" s="12" customFormat="1">
      <c r="B749" s="153"/>
      <c r="D749" s="146" t="s">
        <v>230</v>
      </c>
      <c r="E749" s="154" t="s">
        <v>1</v>
      </c>
      <c r="F749" s="155" t="s">
        <v>1079</v>
      </c>
      <c r="H749" s="156">
        <v>108.8</v>
      </c>
      <c r="I749" s="157"/>
      <c r="L749" s="153"/>
      <c r="M749" s="158"/>
      <c r="T749" s="159"/>
      <c r="AT749" s="154" t="s">
        <v>230</v>
      </c>
      <c r="AU749" s="154" t="s">
        <v>129</v>
      </c>
      <c r="AV749" s="12" t="s">
        <v>129</v>
      </c>
      <c r="AW749" s="12" t="s">
        <v>32</v>
      </c>
      <c r="AX749" s="12" t="s">
        <v>77</v>
      </c>
      <c r="AY749" s="154" t="s">
        <v>120</v>
      </c>
    </row>
    <row r="750" spans="2:65" s="14" customFormat="1">
      <c r="B750" s="177"/>
      <c r="D750" s="146" t="s">
        <v>230</v>
      </c>
      <c r="E750" s="178" t="s">
        <v>1</v>
      </c>
      <c r="F750" s="179" t="s">
        <v>304</v>
      </c>
      <c r="H750" s="180">
        <v>338.3</v>
      </c>
      <c r="I750" s="181"/>
      <c r="L750" s="177"/>
      <c r="M750" s="182"/>
      <c r="T750" s="183"/>
      <c r="AT750" s="178" t="s">
        <v>230</v>
      </c>
      <c r="AU750" s="178" t="s">
        <v>129</v>
      </c>
      <c r="AV750" s="14" t="s">
        <v>142</v>
      </c>
      <c r="AW750" s="14" t="s">
        <v>32</v>
      </c>
      <c r="AX750" s="14" t="s">
        <v>85</v>
      </c>
      <c r="AY750" s="178" t="s">
        <v>120</v>
      </c>
    </row>
    <row r="751" spans="2:65" s="1" customFormat="1" ht="24.2" customHeight="1">
      <c r="B751" s="132"/>
      <c r="C751" s="133" t="s">
        <v>1080</v>
      </c>
      <c r="D751" s="133" t="s">
        <v>123</v>
      </c>
      <c r="E751" s="134" t="s">
        <v>1081</v>
      </c>
      <c r="F751" s="135" t="s">
        <v>1082</v>
      </c>
      <c r="G751" s="136" t="s">
        <v>228</v>
      </c>
      <c r="H751" s="137">
        <v>436</v>
      </c>
      <c r="I751" s="138"/>
      <c r="J751" s="139">
        <f>ROUND(I751*H751,2)</f>
        <v>0</v>
      </c>
      <c r="K751" s="135" t="s">
        <v>127</v>
      </c>
      <c r="L751" s="32"/>
      <c r="M751" s="140" t="s">
        <v>1</v>
      </c>
      <c r="N751" s="141" t="s">
        <v>43</v>
      </c>
      <c r="P751" s="142">
        <f>O751*H751</f>
        <v>0</v>
      </c>
      <c r="Q751" s="142">
        <v>0</v>
      </c>
      <c r="R751" s="142">
        <f>Q751*H751</f>
        <v>0</v>
      </c>
      <c r="S751" s="142">
        <v>0</v>
      </c>
      <c r="T751" s="143">
        <f>S751*H751</f>
        <v>0</v>
      </c>
      <c r="AR751" s="144" t="s">
        <v>142</v>
      </c>
      <c r="AT751" s="144" t="s">
        <v>123</v>
      </c>
      <c r="AU751" s="144" t="s">
        <v>129</v>
      </c>
      <c r="AY751" s="17" t="s">
        <v>120</v>
      </c>
      <c r="BE751" s="145">
        <f>IF(N751="základní",J751,0)</f>
        <v>0</v>
      </c>
      <c r="BF751" s="145">
        <f>IF(N751="snížená",J751,0)</f>
        <v>0</v>
      </c>
      <c r="BG751" s="145">
        <f>IF(N751="zákl. přenesená",J751,0)</f>
        <v>0</v>
      </c>
      <c r="BH751" s="145">
        <f>IF(N751="sníž. přenesená",J751,0)</f>
        <v>0</v>
      </c>
      <c r="BI751" s="145">
        <f>IF(N751="nulová",J751,0)</f>
        <v>0</v>
      </c>
      <c r="BJ751" s="17" t="s">
        <v>129</v>
      </c>
      <c r="BK751" s="145">
        <f>ROUND(I751*H751,2)</f>
        <v>0</v>
      </c>
      <c r="BL751" s="17" t="s">
        <v>142</v>
      </c>
      <c r="BM751" s="144" t="s">
        <v>1083</v>
      </c>
    </row>
    <row r="752" spans="2:65" s="1" customFormat="1" ht="24.2" customHeight="1">
      <c r="B752" s="132"/>
      <c r="C752" s="133" t="s">
        <v>1084</v>
      </c>
      <c r="D752" s="133" t="s">
        <v>123</v>
      </c>
      <c r="E752" s="134" t="s">
        <v>1085</v>
      </c>
      <c r="F752" s="135" t="s">
        <v>1086</v>
      </c>
      <c r="G752" s="136" t="s">
        <v>228</v>
      </c>
      <c r="H752" s="137">
        <v>436</v>
      </c>
      <c r="I752" s="138"/>
      <c r="J752" s="139">
        <f>ROUND(I752*H752,2)</f>
        <v>0</v>
      </c>
      <c r="K752" s="135" t="s">
        <v>127</v>
      </c>
      <c r="L752" s="32"/>
      <c r="M752" s="140" t="s">
        <v>1</v>
      </c>
      <c r="N752" s="141" t="s">
        <v>43</v>
      </c>
      <c r="P752" s="142">
        <f>O752*H752</f>
        <v>0</v>
      </c>
      <c r="Q752" s="142">
        <v>0</v>
      </c>
      <c r="R752" s="142">
        <f>Q752*H752</f>
        <v>0</v>
      </c>
      <c r="S752" s="142">
        <v>0</v>
      </c>
      <c r="T752" s="143">
        <f>S752*H752</f>
        <v>0</v>
      </c>
      <c r="AR752" s="144" t="s">
        <v>142</v>
      </c>
      <c r="AT752" s="144" t="s">
        <v>123</v>
      </c>
      <c r="AU752" s="144" t="s">
        <v>129</v>
      </c>
      <c r="AY752" s="17" t="s">
        <v>120</v>
      </c>
      <c r="BE752" s="145">
        <f>IF(N752="základní",J752,0)</f>
        <v>0</v>
      </c>
      <c r="BF752" s="145">
        <f>IF(N752="snížená",J752,0)</f>
        <v>0</v>
      </c>
      <c r="BG752" s="145">
        <f>IF(N752="zákl. přenesená",J752,0)</f>
        <v>0</v>
      </c>
      <c r="BH752" s="145">
        <f>IF(N752="sníž. přenesená",J752,0)</f>
        <v>0</v>
      </c>
      <c r="BI752" s="145">
        <f>IF(N752="nulová",J752,0)</f>
        <v>0</v>
      </c>
      <c r="BJ752" s="17" t="s">
        <v>129</v>
      </c>
      <c r="BK752" s="145">
        <f>ROUND(I752*H752,2)</f>
        <v>0</v>
      </c>
      <c r="BL752" s="17" t="s">
        <v>142</v>
      </c>
      <c r="BM752" s="144" t="s">
        <v>1087</v>
      </c>
    </row>
    <row r="753" spans="2:65" s="11" customFormat="1" ht="22.9" customHeight="1">
      <c r="B753" s="120"/>
      <c r="D753" s="121" t="s">
        <v>76</v>
      </c>
      <c r="E753" s="130" t="s">
        <v>789</v>
      </c>
      <c r="F753" s="130" t="s">
        <v>1088</v>
      </c>
      <c r="I753" s="123"/>
      <c r="J753" s="131">
        <f>BK753</f>
        <v>0</v>
      </c>
      <c r="L753" s="120"/>
      <c r="M753" s="125"/>
      <c r="P753" s="126">
        <f>SUM(P754:P931)</f>
        <v>0</v>
      </c>
      <c r="R753" s="126">
        <f>SUM(R754:R931)</f>
        <v>0</v>
      </c>
      <c r="T753" s="127">
        <f>SUM(T754:T931)</f>
        <v>157.34638469999996</v>
      </c>
      <c r="AR753" s="121" t="s">
        <v>85</v>
      </c>
      <c r="AT753" s="128" t="s">
        <v>76</v>
      </c>
      <c r="AU753" s="128" t="s">
        <v>85</v>
      </c>
      <c r="AY753" s="121" t="s">
        <v>120</v>
      </c>
      <c r="BK753" s="129">
        <f>SUM(BK754:BK931)</f>
        <v>0</v>
      </c>
    </row>
    <row r="754" spans="2:65" s="1" customFormat="1" ht="24.2" customHeight="1">
      <c r="B754" s="132"/>
      <c r="C754" s="133" t="s">
        <v>1089</v>
      </c>
      <c r="D754" s="133" t="s">
        <v>123</v>
      </c>
      <c r="E754" s="134" t="s">
        <v>1090</v>
      </c>
      <c r="F754" s="135" t="s">
        <v>1091</v>
      </c>
      <c r="G754" s="136" t="s">
        <v>228</v>
      </c>
      <c r="H754" s="137">
        <v>252.92</v>
      </c>
      <c r="I754" s="138"/>
      <c r="J754" s="139">
        <f>ROUND(I754*H754,2)</f>
        <v>0</v>
      </c>
      <c r="K754" s="135" t="s">
        <v>127</v>
      </c>
      <c r="L754" s="32"/>
      <c r="M754" s="140" t="s">
        <v>1</v>
      </c>
      <c r="N754" s="141" t="s">
        <v>43</v>
      </c>
      <c r="P754" s="142">
        <f>O754*H754</f>
        <v>0</v>
      </c>
      <c r="Q754" s="142">
        <v>0</v>
      </c>
      <c r="R754" s="142">
        <f>Q754*H754</f>
        <v>0</v>
      </c>
      <c r="S754" s="142">
        <v>0.20799999999999999</v>
      </c>
      <c r="T754" s="143">
        <f>S754*H754</f>
        <v>52.607359999999993</v>
      </c>
      <c r="AR754" s="144" t="s">
        <v>142</v>
      </c>
      <c r="AT754" s="144" t="s">
        <v>123</v>
      </c>
      <c r="AU754" s="144" t="s">
        <v>129</v>
      </c>
      <c r="AY754" s="17" t="s">
        <v>120</v>
      </c>
      <c r="BE754" s="145">
        <f>IF(N754="základní",J754,0)</f>
        <v>0</v>
      </c>
      <c r="BF754" s="145">
        <f>IF(N754="snížená",J754,0)</f>
        <v>0</v>
      </c>
      <c r="BG754" s="145">
        <f>IF(N754="zákl. přenesená",J754,0)</f>
        <v>0</v>
      </c>
      <c r="BH754" s="145">
        <f>IF(N754="sníž. přenesená",J754,0)</f>
        <v>0</v>
      </c>
      <c r="BI754" s="145">
        <f>IF(N754="nulová",J754,0)</f>
        <v>0</v>
      </c>
      <c r="BJ754" s="17" t="s">
        <v>129</v>
      </c>
      <c r="BK754" s="145">
        <f>ROUND(I754*H754,2)</f>
        <v>0</v>
      </c>
      <c r="BL754" s="17" t="s">
        <v>142</v>
      </c>
      <c r="BM754" s="144" t="s">
        <v>1092</v>
      </c>
    </row>
    <row r="755" spans="2:65" s="1" customFormat="1" ht="19.5">
      <c r="B755" s="32"/>
      <c r="D755" s="146" t="s">
        <v>131</v>
      </c>
      <c r="F755" s="147" t="s">
        <v>1093</v>
      </c>
      <c r="I755" s="148"/>
      <c r="L755" s="32"/>
      <c r="M755" s="149"/>
      <c r="T755" s="56"/>
      <c r="AT755" s="17" t="s">
        <v>131</v>
      </c>
      <c r="AU755" s="17" t="s">
        <v>129</v>
      </c>
    </row>
    <row r="756" spans="2:65" s="12" customFormat="1">
      <c r="B756" s="153"/>
      <c r="D756" s="146" t="s">
        <v>230</v>
      </c>
      <c r="E756" s="154" t="s">
        <v>1</v>
      </c>
      <c r="F756" s="155" t="s">
        <v>1094</v>
      </c>
      <c r="H756" s="156">
        <v>15.97</v>
      </c>
      <c r="I756" s="157"/>
      <c r="L756" s="153"/>
      <c r="M756" s="158"/>
      <c r="T756" s="159"/>
      <c r="AT756" s="154" t="s">
        <v>230</v>
      </c>
      <c r="AU756" s="154" t="s">
        <v>129</v>
      </c>
      <c r="AV756" s="12" t="s">
        <v>129</v>
      </c>
      <c r="AW756" s="12" t="s">
        <v>32</v>
      </c>
      <c r="AX756" s="12" t="s">
        <v>77</v>
      </c>
      <c r="AY756" s="154" t="s">
        <v>120</v>
      </c>
    </row>
    <row r="757" spans="2:65" s="12" customFormat="1">
      <c r="B757" s="153"/>
      <c r="D757" s="146" t="s">
        <v>230</v>
      </c>
      <c r="E757" s="154" t="s">
        <v>1</v>
      </c>
      <c r="F757" s="155" t="s">
        <v>1095</v>
      </c>
      <c r="H757" s="156">
        <v>6.38</v>
      </c>
      <c r="I757" s="157"/>
      <c r="L757" s="153"/>
      <c r="M757" s="158"/>
      <c r="T757" s="159"/>
      <c r="AT757" s="154" t="s">
        <v>230</v>
      </c>
      <c r="AU757" s="154" t="s">
        <v>129</v>
      </c>
      <c r="AV757" s="12" t="s">
        <v>129</v>
      </c>
      <c r="AW757" s="12" t="s">
        <v>32</v>
      </c>
      <c r="AX757" s="12" t="s">
        <v>77</v>
      </c>
      <c r="AY757" s="154" t="s">
        <v>120</v>
      </c>
    </row>
    <row r="758" spans="2:65" s="12" customFormat="1">
      <c r="B758" s="153"/>
      <c r="D758" s="146" t="s">
        <v>230</v>
      </c>
      <c r="E758" s="154" t="s">
        <v>1</v>
      </c>
      <c r="F758" s="155" t="s">
        <v>1094</v>
      </c>
      <c r="H758" s="156">
        <v>15.97</v>
      </c>
      <c r="I758" s="157"/>
      <c r="L758" s="153"/>
      <c r="M758" s="158"/>
      <c r="T758" s="159"/>
      <c r="AT758" s="154" t="s">
        <v>230</v>
      </c>
      <c r="AU758" s="154" t="s">
        <v>129</v>
      </c>
      <c r="AV758" s="12" t="s">
        <v>129</v>
      </c>
      <c r="AW758" s="12" t="s">
        <v>32</v>
      </c>
      <c r="AX758" s="12" t="s">
        <v>77</v>
      </c>
      <c r="AY758" s="154" t="s">
        <v>120</v>
      </c>
    </row>
    <row r="759" spans="2:65" s="12" customFormat="1">
      <c r="B759" s="153"/>
      <c r="D759" s="146" t="s">
        <v>230</v>
      </c>
      <c r="E759" s="154" t="s">
        <v>1</v>
      </c>
      <c r="F759" s="155" t="s">
        <v>1095</v>
      </c>
      <c r="H759" s="156">
        <v>6.38</v>
      </c>
      <c r="I759" s="157"/>
      <c r="L759" s="153"/>
      <c r="M759" s="158"/>
      <c r="T759" s="159"/>
      <c r="AT759" s="154" t="s">
        <v>230</v>
      </c>
      <c r="AU759" s="154" t="s">
        <v>129</v>
      </c>
      <c r="AV759" s="12" t="s">
        <v>129</v>
      </c>
      <c r="AW759" s="12" t="s">
        <v>32</v>
      </c>
      <c r="AX759" s="12" t="s">
        <v>77</v>
      </c>
      <c r="AY759" s="154" t="s">
        <v>120</v>
      </c>
    </row>
    <row r="760" spans="2:65" s="13" customFormat="1">
      <c r="B760" s="170"/>
      <c r="D760" s="146" t="s">
        <v>230</v>
      </c>
      <c r="E760" s="171" t="s">
        <v>1</v>
      </c>
      <c r="F760" s="172" t="s">
        <v>303</v>
      </c>
      <c r="H760" s="173">
        <v>44.7</v>
      </c>
      <c r="I760" s="174"/>
      <c r="L760" s="170"/>
      <c r="M760" s="175"/>
      <c r="T760" s="176"/>
      <c r="AT760" s="171" t="s">
        <v>230</v>
      </c>
      <c r="AU760" s="171" t="s">
        <v>129</v>
      </c>
      <c r="AV760" s="13" t="s">
        <v>138</v>
      </c>
      <c r="AW760" s="13" t="s">
        <v>32</v>
      </c>
      <c r="AX760" s="13" t="s">
        <v>77</v>
      </c>
      <c r="AY760" s="171" t="s">
        <v>120</v>
      </c>
    </row>
    <row r="761" spans="2:65" s="12" customFormat="1">
      <c r="B761" s="153"/>
      <c r="D761" s="146" t="s">
        <v>230</v>
      </c>
      <c r="E761" s="154" t="s">
        <v>1</v>
      </c>
      <c r="F761" s="155" t="s">
        <v>1096</v>
      </c>
      <c r="H761" s="156">
        <v>49.01</v>
      </c>
      <c r="I761" s="157"/>
      <c r="L761" s="153"/>
      <c r="M761" s="158"/>
      <c r="T761" s="159"/>
      <c r="AT761" s="154" t="s">
        <v>230</v>
      </c>
      <c r="AU761" s="154" t="s">
        <v>129</v>
      </c>
      <c r="AV761" s="12" t="s">
        <v>129</v>
      </c>
      <c r="AW761" s="12" t="s">
        <v>32</v>
      </c>
      <c r="AX761" s="12" t="s">
        <v>77</v>
      </c>
      <c r="AY761" s="154" t="s">
        <v>120</v>
      </c>
    </row>
    <row r="762" spans="2:65" s="12" customFormat="1">
      <c r="B762" s="153"/>
      <c r="D762" s="146" t="s">
        <v>230</v>
      </c>
      <c r="E762" s="154" t="s">
        <v>1</v>
      </c>
      <c r="F762" s="155" t="s">
        <v>1096</v>
      </c>
      <c r="H762" s="156">
        <v>49.01</v>
      </c>
      <c r="I762" s="157"/>
      <c r="L762" s="153"/>
      <c r="M762" s="158"/>
      <c r="T762" s="159"/>
      <c r="AT762" s="154" t="s">
        <v>230</v>
      </c>
      <c r="AU762" s="154" t="s">
        <v>129</v>
      </c>
      <c r="AV762" s="12" t="s">
        <v>129</v>
      </c>
      <c r="AW762" s="12" t="s">
        <v>32</v>
      </c>
      <c r="AX762" s="12" t="s">
        <v>77</v>
      </c>
      <c r="AY762" s="154" t="s">
        <v>120</v>
      </c>
    </row>
    <row r="763" spans="2:65" s="13" customFormat="1">
      <c r="B763" s="170"/>
      <c r="D763" s="146" t="s">
        <v>230</v>
      </c>
      <c r="E763" s="171" t="s">
        <v>1</v>
      </c>
      <c r="F763" s="172" t="s">
        <v>335</v>
      </c>
      <c r="H763" s="173">
        <v>98.02</v>
      </c>
      <c r="I763" s="174"/>
      <c r="L763" s="170"/>
      <c r="M763" s="175"/>
      <c r="T763" s="176"/>
      <c r="AT763" s="171" t="s">
        <v>230</v>
      </c>
      <c r="AU763" s="171" t="s">
        <v>129</v>
      </c>
      <c r="AV763" s="13" t="s">
        <v>138</v>
      </c>
      <c r="AW763" s="13" t="s">
        <v>32</v>
      </c>
      <c r="AX763" s="13" t="s">
        <v>77</v>
      </c>
      <c r="AY763" s="171" t="s">
        <v>120</v>
      </c>
    </row>
    <row r="764" spans="2:65" s="12" customFormat="1">
      <c r="B764" s="153"/>
      <c r="D764" s="146" t="s">
        <v>230</v>
      </c>
      <c r="E764" s="154" t="s">
        <v>1</v>
      </c>
      <c r="F764" s="155" t="s">
        <v>1097</v>
      </c>
      <c r="H764" s="156">
        <v>50.024999999999999</v>
      </c>
      <c r="I764" s="157"/>
      <c r="L764" s="153"/>
      <c r="M764" s="158"/>
      <c r="T764" s="159"/>
      <c r="AT764" s="154" t="s">
        <v>230</v>
      </c>
      <c r="AU764" s="154" t="s">
        <v>129</v>
      </c>
      <c r="AV764" s="12" t="s">
        <v>129</v>
      </c>
      <c r="AW764" s="12" t="s">
        <v>32</v>
      </c>
      <c r="AX764" s="12" t="s">
        <v>77</v>
      </c>
      <c r="AY764" s="154" t="s">
        <v>120</v>
      </c>
    </row>
    <row r="765" spans="2:65" s="12" customFormat="1">
      <c r="B765" s="153"/>
      <c r="D765" s="146" t="s">
        <v>230</v>
      </c>
      <c r="E765" s="154" t="s">
        <v>1</v>
      </c>
      <c r="F765" s="155" t="s">
        <v>1098</v>
      </c>
      <c r="H765" s="156">
        <v>60.174999999999997</v>
      </c>
      <c r="I765" s="157"/>
      <c r="L765" s="153"/>
      <c r="M765" s="158"/>
      <c r="T765" s="159"/>
      <c r="AT765" s="154" t="s">
        <v>230</v>
      </c>
      <c r="AU765" s="154" t="s">
        <v>129</v>
      </c>
      <c r="AV765" s="12" t="s">
        <v>129</v>
      </c>
      <c r="AW765" s="12" t="s">
        <v>32</v>
      </c>
      <c r="AX765" s="12" t="s">
        <v>77</v>
      </c>
      <c r="AY765" s="154" t="s">
        <v>120</v>
      </c>
    </row>
    <row r="766" spans="2:65" s="13" customFormat="1">
      <c r="B766" s="170"/>
      <c r="D766" s="146" t="s">
        <v>230</v>
      </c>
      <c r="E766" s="171" t="s">
        <v>1</v>
      </c>
      <c r="F766" s="172" t="s">
        <v>512</v>
      </c>
      <c r="H766" s="173">
        <v>110.2</v>
      </c>
      <c r="I766" s="174"/>
      <c r="L766" s="170"/>
      <c r="M766" s="175"/>
      <c r="T766" s="176"/>
      <c r="AT766" s="171" t="s">
        <v>230</v>
      </c>
      <c r="AU766" s="171" t="s">
        <v>129</v>
      </c>
      <c r="AV766" s="13" t="s">
        <v>138</v>
      </c>
      <c r="AW766" s="13" t="s">
        <v>32</v>
      </c>
      <c r="AX766" s="13" t="s">
        <v>77</v>
      </c>
      <c r="AY766" s="171" t="s">
        <v>120</v>
      </c>
    </row>
    <row r="767" spans="2:65" s="14" customFormat="1">
      <c r="B767" s="177"/>
      <c r="D767" s="146" t="s">
        <v>230</v>
      </c>
      <c r="E767" s="178" t="s">
        <v>1</v>
      </c>
      <c r="F767" s="179" t="s">
        <v>304</v>
      </c>
      <c r="H767" s="180">
        <v>252.92</v>
      </c>
      <c r="I767" s="181"/>
      <c r="L767" s="177"/>
      <c r="M767" s="182"/>
      <c r="T767" s="183"/>
      <c r="AT767" s="178" t="s">
        <v>230</v>
      </c>
      <c r="AU767" s="178" t="s">
        <v>129</v>
      </c>
      <c r="AV767" s="14" t="s">
        <v>142</v>
      </c>
      <c r="AW767" s="14" t="s">
        <v>32</v>
      </c>
      <c r="AX767" s="14" t="s">
        <v>85</v>
      </c>
      <c r="AY767" s="178" t="s">
        <v>120</v>
      </c>
    </row>
    <row r="768" spans="2:65" s="1" customFormat="1" ht="24.2" customHeight="1">
      <c r="B768" s="132"/>
      <c r="C768" s="133" t="s">
        <v>1099</v>
      </c>
      <c r="D768" s="133" t="s">
        <v>123</v>
      </c>
      <c r="E768" s="134" t="s">
        <v>1100</v>
      </c>
      <c r="F768" s="135" t="s">
        <v>1101</v>
      </c>
      <c r="G768" s="136" t="s">
        <v>228</v>
      </c>
      <c r="H768" s="137">
        <v>18.04</v>
      </c>
      <c r="I768" s="138"/>
      <c r="J768" s="139">
        <f>ROUND(I768*H768,2)</f>
        <v>0</v>
      </c>
      <c r="K768" s="135" t="s">
        <v>127</v>
      </c>
      <c r="L768" s="32"/>
      <c r="M768" s="140" t="s">
        <v>1</v>
      </c>
      <c r="N768" s="141" t="s">
        <v>43</v>
      </c>
      <c r="P768" s="142">
        <f>O768*H768</f>
        <v>0</v>
      </c>
      <c r="Q768" s="142">
        <v>0</v>
      </c>
      <c r="R768" s="142">
        <f>Q768*H768</f>
        <v>0</v>
      </c>
      <c r="S768" s="142">
        <v>0.308</v>
      </c>
      <c r="T768" s="143">
        <f>S768*H768</f>
        <v>5.5563199999999995</v>
      </c>
      <c r="AR768" s="144" t="s">
        <v>142</v>
      </c>
      <c r="AT768" s="144" t="s">
        <v>123</v>
      </c>
      <c r="AU768" s="144" t="s">
        <v>129</v>
      </c>
      <c r="AY768" s="17" t="s">
        <v>120</v>
      </c>
      <c r="BE768" s="145">
        <f>IF(N768="základní",J768,0)</f>
        <v>0</v>
      </c>
      <c r="BF768" s="145">
        <f>IF(N768="snížená",J768,0)</f>
        <v>0</v>
      </c>
      <c r="BG768" s="145">
        <f>IF(N768="zákl. přenesená",J768,0)</f>
        <v>0</v>
      </c>
      <c r="BH768" s="145">
        <f>IF(N768="sníž. přenesená",J768,0)</f>
        <v>0</v>
      </c>
      <c r="BI768" s="145">
        <f>IF(N768="nulová",J768,0)</f>
        <v>0</v>
      </c>
      <c r="BJ768" s="17" t="s">
        <v>129</v>
      </c>
      <c r="BK768" s="145">
        <f>ROUND(I768*H768,2)</f>
        <v>0</v>
      </c>
      <c r="BL768" s="17" t="s">
        <v>142</v>
      </c>
      <c r="BM768" s="144" t="s">
        <v>1102</v>
      </c>
    </row>
    <row r="769" spans="2:65" s="1" customFormat="1" ht="19.5">
      <c r="B769" s="32"/>
      <c r="D769" s="146" t="s">
        <v>131</v>
      </c>
      <c r="F769" s="147" t="s">
        <v>1093</v>
      </c>
      <c r="I769" s="148"/>
      <c r="L769" s="32"/>
      <c r="M769" s="149"/>
      <c r="T769" s="56"/>
      <c r="AT769" s="17" t="s">
        <v>131</v>
      </c>
      <c r="AU769" s="17" t="s">
        <v>129</v>
      </c>
    </row>
    <row r="770" spans="2:65" s="12" customFormat="1">
      <c r="B770" s="153"/>
      <c r="D770" s="146" t="s">
        <v>230</v>
      </c>
      <c r="E770" s="154" t="s">
        <v>1</v>
      </c>
      <c r="F770" s="155" t="s">
        <v>1103</v>
      </c>
      <c r="H770" s="156">
        <v>18.04</v>
      </c>
      <c r="I770" s="157"/>
      <c r="L770" s="153"/>
      <c r="M770" s="158"/>
      <c r="T770" s="159"/>
      <c r="AT770" s="154" t="s">
        <v>230</v>
      </c>
      <c r="AU770" s="154" t="s">
        <v>129</v>
      </c>
      <c r="AV770" s="12" t="s">
        <v>129</v>
      </c>
      <c r="AW770" s="12" t="s">
        <v>32</v>
      </c>
      <c r="AX770" s="12" t="s">
        <v>77</v>
      </c>
      <c r="AY770" s="154" t="s">
        <v>120</v>
      </c>
    </row>
    <row r="771" spans="2:65" s="13" customFormat="1">
      <c r="B771" s="170"/>
      <c r="D771" s="146" t="s">
        <v>230</v>
      </c>
      <c r="E771" s="171" t="s">
        <v>1</v>
      </c>
      <c r="F771" s="172" t="s">
        <v>303</v>
      </c>
      <c r="H771" s="173">
        <v>18.04</v>
      </c>
      <c r="I771" s="174"/>
      <c r="L771" s="170"/>
      <c r="M771" s="175"/>
      <c r="T771" s="176"/>
      <c r="AT771" s="171" t="s">
        <v>230</v>
      </c>
      <c r="AU771" s="171" t="s">
        <v>129</v>
      </c>
      <c r="AV771" s="13" t="s">
        <v>138</v>
      </c>
      <c r="AW771" s="13" t="s">
        <v>32</v>
      </c>
      <c r="AX771" s="13" t="s">
        <v>77</v>
      </c>
      <c r="AY771" s="171" t="s">
        <v>120</v>
      </c>
    </row>
    <row r="772" spans="2:65" s="14" customFormat="1">
      <c r="B772" s="177"/>
      <c r="D772" s="146" t="s">
        <v>230</v>
      </c>
      <c r="E772" s="178" t="s">
        <v>1</v>
      </c>
      <c r="F772" s="179" t="s">
        <v>304</v>
      </c>
      <c r="H772" s="180">
        <v>18.04</v>
      </c>
      <c r="I772" s="181"/>
      <c r="L772" s="177"/>
      <c r="M772" s="182"/>
      <c r="T772" s="183"/>
      <c r="AT772" s="178" t="s">
        <v>230</v>
      </c>
      <c r="AU772" s="178" t="s">
        <v>129</v>
      </c>
      <c r="AV772" s="14" t="s">
        <v>142</v>
      </c>
      <c r="AW772" s="14" t="s">
        <v>32</v>
      </c>
      <c r="AX772" s="14" t="s">
        <v>85</v>
      </c>
      <c r="AY772" s="178" t="s">
        <v>120</v>
      </c>
    </row>
    <row r="773" spans="2:65" s="1" customFormat="1" ht="24.2" customHeight="1">
      <c r="B773" s="132"/>
      <c r="C773" s="133" t="s">
        <v>1104</v>
      </c>
      <c r="D773" s="133" t="s">
        <v>123</v>
      </c>
      <c r="E773" s="134" t="s">
        <v>1105</v>
      </c>
      <c r="F773" s="135" t="s">
        <v>1106</v>
      </c>
      <c r="G773" s="136" t="s">
        <v>234</v>
      </c>
      <c r="H773" s="137">
        <v>0.88800000000000001</v>
      </c>
      <c r="I773" s="138"/>
      <c r="J773" s="139">
        <f>ROUND(I773*H773,2)</f>
        <v>0</v>
      </c>
      <c r="K773" s="135" t="s">
        <v>127</v>
      </c>
      <c r="L773" s="32"/>
      <c r="M773" s="140" t="s">
        <v>1</v>
      </c>
      <c r="N773" s="141" t="s">
        <v>43</v>
      </c>
      <c r="P773" s="142">
        <f>O773*H773</f>
        <v>0</v>
      </c>
      <c r="Q773" s="142">
        <v>0</v>
      </c>
      <c r="R773" s="142">
        <f>Q773*H773</f>
        <v>0</v>
      </c>
      <c r="S773" s="142">
        <v>1.8</v>
      </c>
      <c r="T773" s="143">
        <f>S773*H773</f>
        <v>1.5984</v>
      </c>
      <c r="AR773" s="144" t="s">
        <v>142</v>
      </c>
      <c r="AT773" s="144" t="s">
        <v>123</v>
      </c>
      <c r="AU773" s="144" t="s">
        <v>129</v>
      </c>
      <c r="AY773" s="17" t="s">
        <v>120</v>
      </c>
      <c r="BE773" s="145">
        <f>IF(N773="základní",J773,0)</f>
        <v>0</v>
      </c>
      <c r="BF773" s="145">
        <f>IF(N773="snížená",J773,0)</f>
        <v>0</v>
      </c>
      <c r="BG773" s="145">
        <f>IF(N773="zákl. přenesená",J773,0)</f>
        <v>0</v>
      </c>
      <c r="BH773" s="145">
        <f>IF(N773="sníž. přenesená",J773,0)</f>
        <v>0</v>
      </c>
      <c r="BI773" s="145">
        <f>IF(N773="nulová",J773,0)</f>
        <v>0</v>
      </c>
      <c r="BJ773" s="17" t="s">
        <v>129</v>
      </c>
      <c r="BK773" s="145">
        <f>ROUND(I773*H773,2)</f>
        <v>0</v>
      </c>
      <c r="BL773" s="17" t="s">
        <v>142</v>
      </c>
      <c r="BM773" s="144" t="s">
        <v>1107</v>
      </c>
    </row>
    <row r="774" spans="2:65" s="12" customFormat="1">
      <c r="B774" s="153"/>
      <c r="D774" s="146" t="s">
        <v>230</v>
      </c>
      <c r="E774" s="154" t="s">
        <v>1</v>
      </c>
      <c r="F774" s="155" t="s">
        <v>1108</v>
      </c>
      <c r="H774" s="156">
        <v>0.28799999999999998</v>
      </c>
      <c r="I774" s="157"/>
      <c r="L774" s="153"/>
      <c r="M774" s="158"/>
      <c r="T774" s="159"/>
      <c r="AT774" s="154" t="s">
        <v>230</v>
      </c>
      <c r="AU774" s="154" t="s">
        <v>129</v>
      </c>
      <c r="AV774" s="12" t="s">
        <v>129</v>
      </c>
      <c r="AW774" s="12" t="s">
        <v>32</v>
      </c>
      <c r="AX774" s="12" t="s">
        <v>77</v>
      </c>
      <c r="AY774" s="154" t="s">
        <v>120</v>
      </c>
    </row>
    <row r="775" spans="2:65" s="12" customFormat="1">
      <c r="B775" s="153"/>
      <c r="D775" s="146" t="s">
        <v>230</v>
      </c>
      <c r="E775" s="154" t="s">
        <v>1</v>
      </c>
      <c r="F775" s="155" t="s">
        <v>1109</v>
      </c>
      <c r="H775" s="156">
        <v>0.6</v>
      </c>
      <c r="I775" s="157"/>
      <c r="L775" s="153"/>
      <c r="M775" s="158"/>
      <c r="T775" s="159"/>
      <c r="AT775" s="154" t="s">
        <v>230</v>
      </c>
      <c r="AU775" s="154" t="s">
        <v>129</v>
      </c>
      <c r="AV775" s="12" t="s">
        <v>129</v>
      </c>
      <c r="AW775" s="12" t="s">
        <v>32</v>
      </c>
      <c r="AX775" s="12" t="s">
        <v>77</v>
      </c>
      <c r="AY775" s="154" t="s">
        <v>120</v>
      </c>
    </row>
    <row r="776" spans="2:65" s="14" customFormat="1">
      <c r="B776" s="177"/>
      <c r="D776" s="146" t="s">
        <v>230</v>
      </c>
      <c r="E776" s="178" t="s">
        <v>1</v>
      </c>
      <c r="F776" s="179" t="s">
        <v>304</v>
      </c>
      <c r="H776" s="180">
        <v>0.88800000000000001</v>
      </c>
      <c r="I776" s="181"/>
      <c r="L776" s="177"/>
      <c r="M776" s="182"/>
      <c r="T776" s="183"/>
      <c r="AT776" s="178" t="s">
        <v>230</v>
      </c>
      <c r="AU776" s="178" t="s">
        <v>129</v>
      </c>
      <c r="AV776" s="14" t="s">
        <v>142</v>
      </c>
      <c r="AW776" s="14" t="s">
        <v>32</v>
      </c>
      <c r="AX776" s="14" t="s">
        <v>85</v>
      </c>
      <c r="AY776" s="178" t="s">
        <v>120</v>
      </c>
    </row>
    <row r="777" spans="2:65" s="1" customFormat="1" ht="33" customHeight="1">
      <c r="B777" s="132"/>
      <c r="C777" s="133" t="s">
        <v>1110</v>
      </c>
      <c r="D777" s="133" t="s">
        <v>123</v>
      </c>
      <c r="E777" s="134" t="s">
        <v>1111</v>
      </c>
      <c r="F777" s="135" t="s">
        <v>1112</v>
      </c>
      <c r="G777" s="136" t="s">
        <v>234</v>
      </c>
      <c r="H777" s="137">
        <v>0.85099999999999998</v>
      </c>
      <c r="I777" s="138"/>
      <c r="J777" s="139">
        <f>ROUND(I777*H777,2)</f>
        <v>0</v>
      </c>
      <c r="K777" s="135" t="s">
        <v>127</v>
      </c>
      <c r="L777" s="32"/>
      <c r="M777" s="140" t="s">
        <v>1</v>
      </c>
      <c r="N777" s="141" t="s">
        <v>43</v>
      </c>
      <c r="P777" s="142">
        <f>O777*H777</f>
        <v>0</v>
      </c>
      <c r="Q777" s="142">
        <v>0</v>
      </c>
      <c r="R777" s="142">
        <f>Q777*H777</f>
        <v>0</v>
      </c>
      <c r="S777" s="142">
        <v>1.5940000000000001</v>
      </c>
      <c r="T777" s="143">
        <f>S777*H777</f>
        <v>1.3564940000000001</v>
      </c>
      <c r="AR777" s="144" t="s">
        <v>142</v>
      </c>
      <c r="AT777" s="144" t="s">
        <v>123</v>
      </c>
      <c r="AU777" s="144" t="s">
        <v>129</v>
      </c>
      <c r="AY777" s="17" t="s">
        <v>120</v>
      </c>
      <c r="BE777" s="145">
        <f>IF(N777="základní",J777,0)</f>
        <v>0</v>
      </c>
      <c r="BF777" s="145">
        <f>IF(N777="snížená",J777,0)</f>
        <v>0</v>
      </c>
      <c r="BG777" s="145">
        <f>IF(N777="zákl. přenesená",J777,0)</f>
        <v>0</v>
      </c>
      <c r="BH777" s="145">
        <f>IF(N777="sníž. přenesená",J777,0)</f>
        <v>0</v>
      </c>
      <c r="BI777" s="145">
        <f>IF(N777="nulová",J777,0)</f>
        <v>0</v>
      </c>
      <c r="BJ777" s="17" t="s">
        <v>129</v>
      </c>
      <c r="BK777" s="145">
        <f>ROUND(I777*H777,2)</f>
        <v>0</v>
      </c>
      <c r="BL777" s="17" t="s">
        <v>142</v>
      </c>
      <c r="BM777" s="144" t="s">
        <v>1113</v>
      </c>
    </row>
    <row r="778" spans="2:65" s="12" customFormat="1">
      <c r="B778" s="153"/>
      <c r="D778" s="146" t="s">
        <v>230</v>
      </c>
      <c r="E778" s="154" t="s">
        <v>1</v>
      </c>
      <c r="F778" s="155" t="s">
        <v>1114</v>
      </c>
      <c r="H778" s="156">
        <v>0.85099999999999998</v>
      </c>
      <c r="I778" s="157"/>
      <c r="L778" s="153"/>
      <c r="M778" s="158"/>
      <c r="T778" s="159"/>
      <c r="AT778" s="154" t="s">
        <v>230</v>
      </c>
      <c r="AU778" s="154" t="s">
        <v>129</v>
      </c>
      <c r="AV778" s="12" t="s">
        <v>129</v>
      </c>
      <c r="AW778" s="12" t="s">
        <v>32</v>
      </c>
      <c r="AX778" s="12" t="s">
        <v>85</v>
      </c>
      <c r="AY778" s="154" t="s">
        <v>120</v>
      </c>
    </row>
    <row r="779" spans="2:65" s="1" customFormat="1" ht="37.9" customHeight="1">
      <c r="B779" s="132"/>
      <c r="C779" s="133" t="s">
        <v>1115</v>
      </c>
      <c r="D779" s="133" t="s">
        <v>123</v>
      </c>
      <c r="E779" s="134" t="s">
        <v>1116</v>
      </c>
      <c r="F779" s="135" t="s">
        <v>1117</v>
      </c>
      <c r="G779" s="136" t="s">
        <v>234</v>
      </c>
      <c r="H779" s="137">
        <v>18.780999999999999</v>
      </c>
      <c r="I779" s="138"/>
      <c r="J779" s="139">
        <f>ROUND(I779*H779,2)</f>
        <v>0</v>
      </c>
      <c r="K779" s="135" t="s">
        <v>127</v>
      </c>
      <c r="L779" s="32"/>
      <c r="M779" s="140" t="s">
        <v>1</v>
      </c>
      <c r="N779" s="141" t="s">
        <v>43</v>
      </c>
      <c r="P779" s="142">
        <f>O779*H779</f>
        <v>0</v>
      </c>
      <c r="Q779" s="142">
        <v>0</v>
      </c>
      <c r="R779" s="142">
        <f>Q779*H779</f>
        <v>0</v>
      </c>
      <c r="S779" s="142">
        <v>2.2000000000000002</v>
      </c>
      <c r="T779" s="143">
        <f>S779*H779</f>
        <v>41.318199999999997</v>
      </c>
      <c r="AR779" s="144" t="s">
        <v>142</v>
      </c>
      <c r="AT779" s="144" t="s">
        <v>123</v>
      </c>
      <c r="AU779" s="144" t="s">
        <v>129</v>
      </c>
      <c r="AY779" s="17" t="s">
        <v>120</v>
      </c>
      <c r="BE779" s="145">
        <f>IF(N779="základní",J779,0)</f>
        <v>0</v>
      </c>
      <c r="BF779" s="145">
        <f>IF(N779="snížená",J779,0)</f>
        <v>0</v>
      </c>
      <c r="BG779" s="145">
        <f>IF(N779="zákl. přenesená",J779,0)</f>
        <v>0</v>
      </c>
      <c r="BH779" s="145">
        <f>IF(N779="sníž. přenesená",J779,0)</f>
        <v>0</v>
      </c>
      <c r="BI779" s="145">
        <f>IF(N779="nulová",J779,0)</f>
        <v>0</v>
      </c>
      <c r="BJ779" s="17" t="s">
        <v>129</v>
      </c>
      <c r="BK779" s="145">
        <f>ROUND(I779*H779,2)</f>
        <v>0</v>
      </c>
      <c r="BL779" s="17" t="s">
        <v>142</v>
      </c>
      <c r="BM779" s="144" t="s">
        <v>1118</v>
      </c>
    </row>
    <row r="780" spans="2:65" s="12" customFormat="1">
      <c r="B780" s="153"/>
      <c r="D780" s="146" t="s">
        <v>230</v>
      </c>
      <c r="E780" s="154" t="s">
        <v>1</v>
      </c>
      <c r="F780" s="155" t="s">
        <v>1119</v>
      </c>
      <c r="H780" s="156">
        <v>2.0419999999999998</v>
      </c>
      <c r="I780" s="157"/>
      <c r="L780" s="153"/>
      <c r="M780" s="158"/>
      <c r="T780" s="159"/>
      <c r="AT780" s="154" t="s">
        <v>230</v>
      </c>
      <c r="AU780" s="154" t="s">
        <v>129</v>
      </c>
      <c r="AV780" s="12" t="s">
        <v>129</v>
      </c>
      <c r="AW780" s="12" t="s">
        <v>32</v>
      </c>
      <c r="AX780" s="12" t="s">
        <v>77</v>
      </c>
      <c r="AY780" s="154" t="s">
        <v>120</v>
      </c>
    </row>
    <row r="781" spans="2:65" s="12" customFormat="1">
      <c r="B781" s="153"/>
      <c r="D781" s="146" t="s">
        <v>230</v>
      </c>
      <c r="E781" s="154" t="s">
        <v>1</v>
      </c>
      <c r="F781" s="155" t="s">
        <v>1120</v>
      </c>
      <c r="H781" s="156">
        <v>0.28100000000000003</v>
      </c>
      <c r="I781" s="157"/>
      <c r="L781" s="153"/>
      <c r="M781" s="158"/>
      <c r="T781" s="159"/>
      <c r="AT781" s="154" t="s">
        <v>230</v>
      </c>
      <c r="AU781" s="154" t="s">
        <v>129</v>
      </c>
      <c r="AV781" s="12" t="s">
        <v>129</v>
      </c>
      <c r="AW781" s="12" t="s">
        <v>32</v>
      </c>
      <c r="AX781" s="12" t="s">
        <v>77</v>
      </c>
      <c r="AY781" s="154" t="s">
        <v>120</v>
      </c>
    </row>
    <row r="782" spans="2:65" s="12" customFormat="1">
      <c r="B782" s="153"/>
      <c r="D782" s="146" t="s">
        <v>230</v>
      </c>
      <c r="E782" s="154" t="s">
        <v>1</v>
      </c>
      <c r="F782" s="155" t="s">
        <v>1121</v>
      </c>
      <c r="H782" s="156">
        <v>7.4290000000000003</v>
      </c>
      <c r="I782" s="157"/>
      <c r="L782" s="153"/>
      <c r="M782" s="158"/>
      <c r="T782" s="159"/>
      <c r="AT782" s="154" t="s">
        <v>230</v>
      </c>
      <c r="AU782" s="154" t="s">
        <v>129</v>
      </c>
      <c r="AV782" s="12" t="s">
        <v>129</v>
      </c>
      <c r="AW782" s="12" t="s">
        <v>32</v>
      </c>
      <c r="AX782" s="12" t="s">
        <v>77</v>
      </c>
      <c r="AY782" s="154" t="s">
        <v>120</v>
      </c>
    </row>
    <row r="783" spans="2:65" s="13" customFormat="1">
      <c r="B783" s="170"/>
      <c r="D783" s="146" t="s">
        <v>230</v>
      </c>
      <c r="E783" s="171" t="s">
        <v>1</v>
      </c>
      <c r="F783" s="172" t="s">
        <v>335</v>
      </c>
      <c r="H783" s="173">
        <v>9.7520000000000007</v>
      </c>
      <c r="I783" s="174"/>
      <c r="L783" s="170"/>
      <c r="M783" s="175"/>
      <c r="T783" s="176"/>
      <c r="AT783" s="171" t="s">
        <v>230</v>
      </c>
      <c r="AU783" s="171" t="s">
        <v>129</v>
      </c>
      <c r="AV783" s="13" t="s">
        <v>138</v>
      </c>
      <c r="AW783" s="13" t="s">
        <v>32</v>
      </c>
      <c r="AX783" s="13" t="s">
        <v>77</v>
      </c>
      <c r="AY783" s="171" t="s">
        <v>120</v>
      </c>
    </row>
    <row r="784" spans="2:65" s="12" customFormat="1">
      <c r="B784" s="153"/>
      <c r="D784" s="146" t="s">
        <v>230</v>
      </c>
      <c r="E784" s="154" t="s">
        <v>1</v>
      </c>
      <c r="F784" s="155" t="s">
        <v>1122</v>
      </c>
      <c r="H784" s="156">
        <v>0.46</v>
      </c>
      <c r="I784" s="157"/>
      <c r="L784" s="153"/>
      <c r="M784" s="158"/>
      <c r="T784" s="159"/>
      <c r="AT784" s="154" t="s">
        <v>230</v>
      </c>
      <c r="AU784" s="154" t="s">
        <v>129</v>
      </c>
      <c r="AV784" s="12" t="s">
        <v>129</v>
      </c>
      <c r="AW784" s="12" t="s">
        <v>32</v>
      </c>
      <c r="AX784" s="12" t="s">
        <v>77</v>
      </c>
      <c r="AY784" s="154" t="s">
        <v>120</v>
      </c>
    </row>
    <row r="785" spans="2:65" s="12" customFormat="1" ht="33.75">
      <c r="B785" s="153"/>
      <c r="D785" s="146" t="s">
        <v>230</v>
      </c>
      <c r="E785" s="154" t="s">
        <v>1</v>
      </c>
      <c r="F785" s="155" t="s">
        <v>1123</v>
      </c>
      <c r="H785" s="156">
        <v>8.5690000000000008</v>
      </c>
      <c r="I785" s="157"/>
      <c r="L785" s="153"/>
      <c r="M785" s="158"/>
      <c r="T785" s="159"/>
      <c r="AT785" s="154" t="s">
        <v>230</v>
      </c>
      <c r="AU785" s="154" t="s">
        <v>129</v>
      </c>
      <c r="AV785" s="12" t="s">
        <v>129</v>
      </c>
      <c r="AW785" s="12" t="s">
        <v>32</v>
      </c>
      <c r="AX785" s="12" t="s">
        <v>77</v>
      </c>
      <c r="AY785" s="154" t="s">
        <v>120</v>
      </c>
    </row>
    <row r="786" spans="2:65" s="13" customFormat="1">
      <c r="B786" s="170"/>
      <c r="D786" s="146" t="s">
        <v>230</v>
      </c>
      <c r="E786" s="171" t="s">
        <v>1</v>
      </c>
      <c r="F786" s="172" t="s">
        <v>512</v>
      </c>
      <c r="H786" s="173">
        <v>9.0289999999999999</v>
      </c>
      <c r="I786" s="174"/>
      <c r="L786" s="170"/>
      <c r="M786" s="175"/>
      <c r="T786" s="176"/>
      <c r="AT786" s="171" t="s">
        <v>230</v>
      </c>
      <c r="AU786" s="171" t="s">
        <v>129</v>
      </c>
      <c r="AV786" s="13" t="s">
        <v>138</v>
      </c>
      <c r="AW786" s="13" t="s">
        <v>32</v>
      </c>
      <c r="AX786" s="13" t="s">
        <v>77</v>
      </c>
      <c r="AY786" s="171" t="s">
        <v>120</v>
      </c>
    </row>
    <row r="787" spans="2:65" s="14" customFormat="1">
      <c r="B787" s="177"/>
      <c r="D787" s="146" t="s">
        <v>230</v>
      </c>
      <c r="E787" s="178" t="s">
        <v>1</v>
      </c>
      <c r="F787" s="179" t="s">
        <v>304</v>
      </c>
      <c r="H787" s="180">
        <v>18.780999999999999</v>
      </c>
      <c r="I787" s="181"/>
      <c r="L787" s="177"/>
      <c r="M787" s="182"/>
      <c r="T787" s="183"/>
      <c r="AT787" s="178" t="s">
        <v>230</v>
      </c>
      <c r="AU787" s="178" t="s">
        <v>129</v>
      </c>
      <c r="AV787" s="14" t="s">
        <v>142</v>
      </c>
      <c r="AW787" s="14" t="s">
        <v>32</v>
      </c>
      <c r="AX787" s="14" t="s">
        <v>85</v>
      </c>
      <c r="AY787" s="178" t="s">
        <v>120</v>
      </c>
    </row>
    <row r="788" spans="2:65" s="1" customFormat="1" ht="33" customHeight="1">
      <c r="B788" s="132"/>
      <c r="C788" s="133" t="s">
        <v>1124</v>
      </c>
      <c r="D788" s="133" t="s">
        <v>123</v>
      </c>
      <c r="E788" s="134" t="s">
        <v>1125</v>
      </c>
      <c r="F788" s="135" t="s">
        <v>1126</v>
      </c>
      <c r="G788" s="136" t="s">
        <v>234</v>
      </c>
      <c r="H788" s="137">
        <v>18.780999999999999</v>
      </c>
      <c r="I788" s="138"/>
      <c r="J788" s="139">
        <f>ROUND(I788*H788,2)</f>
        <v>0</v>
      </c>
      <c r="K788" s="135" t="s">
        <v>127</v>
      </c>
      <c r="L788" s="32"/>
      <c r="M788" s="140" t="s">
        <v>1</v>
      </c>
      <c r="N788" s="141" t="s">
        <v>43</v>
      </c>
      <c r="P788" s="142">
        <f>O788*H788</f>
        <v>0</v>
      </c>
      <c r="Q788" s="142">
        <v>0</v>
      </c>
      <c r="R788" s="142">
        <f>Q788*H788</f>
        <v>0</v>
      </c>
      <c r="S788" s="142">
        <v>4.7000000000000002E-3</v>
      </c>
      <c r="T788" s="143">
        <f>S788*H788</f>
        <v>8.8270699999999994E-2</v>
      </c>
      <c r="AR788" s="144" t="s">
        <v>142</v>
      </c>
      <c r="AT788" s="144" t="s">
        <v>123</v>
      </c>
      <c r="AU788" s="144" t="s">
        <v>129</v>
      </c>
      <c r="AY788" s="17" t="s">
        <v>120</v>
      </c>
      <c r="BE788" s="145">
        <f>IF(N788="základní",J788,0)</f>
        <v>0</v>
      </c>
      <c r="BF788" s="145">
        <f>IF(N788="snížená",J788,0)</f>
        <v>0</v>
      </c>
      <c r="BG788" s="145">
        <f>IF(N788="zákl. přenesená",J788,0)</f>
        <v>0</v>
      </c>
      <c r="BH788" s="145">
        <f>IF(N788="sníž. přenesená",J788,0)</f>
        <v>0</v>
      </c>
      <c r="BI788" s="145">
        <f>IF(N788="nulová",J788,0)</f>
        <v>0</v>
      </c>
      <c r="BJ788" s="17" t="s">
        <v>129</v>
      </c>
      <c r="BK788" s="145">
        <f>ROUND(I788*H788,2)</f>
        <v>0</v>
      </c>
      <c r="BL788" s="17" t="s">
        <v>142</v>
      </c>
      <c r="BM788" s="144" t="s">
        <v>1127</v>
      </c>
    </row>
    <row r="789" spans="2:65" s="1" customFormat="1" ht="24.2" customHeight="1">
      <c r="B789" s="132"/>
      <c r="C789" s="133" t="s">
        <v>1128</v>
      </c>
      <c r="D789" s="133" t="s">
        <v>123</v>
      </c>
      <c r="E789" s="134" t="s">
        <v>1129</v>
      </c>
      <c r="F789" s="135" t="s">
        <v>1130</v>
      </c>
      <c r="G789" s="136" t="s">
        <v>228</v>
      </c>
      <c r="H789" s="137">
        <v>3</v>
      </c>
      <c r="I789" s="138"/>
      <c r="J789" s="139">
        <f>ROUND(I789*H789,2)</f>
        <v>0</v>
      </c>
      <c r="K789" s="135" t="s">
        <v>127</v>
      </c>
      <c r="L789" s="32"/>
      <c r="M789" s="140" t="s">
        <v>1</v>
      </c>
      <c r="N789" s="141" t="s">
        <v>43</v>
      </c>
      <c r="P789" s="142">
        <f>O789*H789</f>
        <v>0</v>
      </c>
      <c r="Q789" s="142">
        <v>0</v>
      </c>
      <c r="R789" s="142">
        <f>Q789*H789</f>
        <v>0</v>
      </c>
      <c r="S789" s="142">
        <v>0.09</v>
      </c>
      <c r="T789" s="143">
        <f>S789*H789</f>
        <v>0.27</v>
      </c>
      <c r="AR789" s="144" t="s">
        <v>142</v>
      </c>
      <c r="AT789" s="144" t="s">
        <v>123</v>
      </c>
      <c r="AU789" s="144" t="s">
        <v>129</v>
      </c>
      <c r="AY789" s="17" t="s">
        <v>120</v>
      </c>
      <c r="BE789" s="145">
        <f>IF(N789="základní",J789,0)</f>
        <v>0</v>
      </c>
      <c r="BF789" s="145">
        <f>IF(N789="snížená",J789,0)</f>
        <v>0</v>
      </c>
      <c r="BG789" s="145">
        <f>IF(N789="zákl. přenesená",J789,0)</f>
        <v>0</v>
      </c>
      <c r="BH789" s="145">
        <f>IF(N789="sníž. přenesená",J789,0)</f>
        <v>0</v>
      </c>
      <c r="BI789" s="145">
        <f>IF(N789="nulová",J789,0)</f>
        <v>0</v>
      </c>
      <c r="BJ789" s="17" t="s">
        <v>129</v>
      </c>
      <c r="BK789" s="145">
        <f>ROUND(I789*H789,2)</f>
        <v>0</v>
      </c>
      <c r="BL789" s="17" t="s">
        <v>142</v>
      </c>
      <c r="BM789" s="144" t="s">
        <v>1131</v>
      </c>
    </row>
    <row r="790" spans="2:65" s="12" customFormat="1">
      <c r="B790" s="153"/>
      <c r="D790" s="146" t="s">
        <v>230</v>
      </c>
      <c r="E790" s="154" t="s">
        <v>1</v>
      </c>
      <c r="F790" s="155" t="s">
        <v>1132</v>
      </c>
      <c r="H790" s="156">
        <v>3</v>
      </c>
      <c r="I790" s="157"/>
      <c r="L790" s="153"/>
      <c r="M790" s="158"/>
      <c r="T790" s="159"/>
      <c r="AT790" s="154" t="s">
        <v>230</v>
      </c>
      <c r="AU790" s="154" t="s">
        <v>129</v>
      </c>
      <c r="AV790" s="12" t="s">
        <v>129</v>
      </c>
      <c r="AW790" s="12" t="s">
        <v>32</v>
      </c>
      <c r="AX790" s="12" t="s">
        <v>77</v>
      </c>
      <c r="AY790" s="154" t="s">
        <v>120</v>
      </c>
    </row>
    <row r="791" spans="2:65" s="13" customFormat="1">
      <c r="B791" s="170"/>
      <c r="D791" s="146" t="s">
        <v>230</v>
      </c>
      <c r="E791" s="171" t="s">
        <v>1</v>
      </c>
      <c r="F791" s="172" t="s">
        <v>512</v>
      </c>
      <c r="H791" s="173">
        <v>3</v>
      </c>
      <c r="I791" s="174"/>
      <c r="L791" s="170"/>
      <c r="M791" s="175"/>
      <c r="T791" s="176"/>
      <c r="AT791" s="171" t="s">
        <v>230</v>
      </c>
      <c r="AU791" s="171" t="s">
        <v>129</v>
      </c>
      <c r="AV791" s="13" t="s">
        <v>138</v>
      </c>
      <c r="AW791" s="13" t="s">
        <v>32</v>
      </c>
      <c r="AX791" s="13" t="s">
        <v>77</v>
      </c>
      <c r="AY791" s="171" t="s">
        <v>120</v>
      </c>
    </row>
    <row r="792" spans="2:65" s="14" customFormat="1">
      <c r="B792" s="177"/>
      <c r="D792" s="146" t="s">
        <v>230</v>
      </c>
      <c r="E792" s="178" t="s">
        <v>1</v>
      </c>
      <c r="F792" s="179" t="s">
        <v>304</v>
      </c>
      <c r="H792" s="180">
        <v>3</v>
      </c>
      <c r="I792" s="181"/>
      <c r="L792" s="177"/>
      <c r="M792" s="182"/>
      <c r="T792" s="183"/>
      <c r="AT792" s="178" t="s">
        <v>230</v>
      </c>
      <c r="AU792" s="178" t="s">
        <v>129</v>
      </c>
      <c r="AV792" s="14" t="s">
        <v>142</v>
      </c>
      <c r="AW792" s="14" t="s">
        <v>32</v>
      </c>
      <c r="AX792" s="14" t="s">
        <v>85</v>
      </c>
      <c r="AY792" s="178" t="s">
        <v>120</v>
      </c>
    </row>
    <row r="793" spans="2:65" s="1" customFormat="1" ht="24.2" customHeight="1">
      <c r="B793" s="132"/>
      <c r="C793" s="133" t="s">
        <v>1133</v>
      </c>
      <c r="D793" s="133" t="s">
        <v>123</v>
      </c>
      <c r="E793" s="134" t="s">
        <v>1134</v>
      </c>
      <c r="F793" s="135" t="s">
        <v>1135</v>
      </c>
      <c r="G793" s="136" t="s">
        <v>228</v>
      </c>
      <c r="H793" s="137">
        <v>23</v>
      </c>
      <c r="I793" s="138"/>
      <c r="J793" s="139">
        <f>ROUND(I793*H793,2)</f>
        <v>0</v>
      </c>
      <c r="K793" s="135" t="s">
        <v>127</v>
      </c>
      <c r="L793" s="32"/>
      <c r="M793" s="140" t="s">
        <v>1</v>
      </c>
      <c r="N793" s="141" t="s">
        <v>43</v>
      </c>
      <c r="P793" s="142">
        <f>O793*H793</f>
        <v>0</v>
      </c>
      <c r="Q793" s="142">
        <v>0</v>
      </c>
      <c r="R793" s="142">
        <f>Q793*H793</f>
        <v>0</v>
      </c>
      <c r="S793" s="142">
        <v>0.09</v>
      </c>
      <c r="T793" s="143">
        <f>S793*H793</f>
        <v>2.0699999999999998</v>
      </c>
      <c r="AR793" s="144" t="s">
        <v>142</v>
      </c>
      <c r="AT793" s="144" t="s">
        <v>123</v>
      </c>
      <c r="AU793" s="144" t="s">
        <v>129</v>
      </c>
      <c r="AY793" s="17" t="s">
        <v>120</v>
      </c>
      <c r="BE793" s="145">
        <f>IF(N793="základní",J793,0)</f>
        <v>0</v>
      </c>
      <c r="BF793" s="145">
        <f>IF(N793="snížená",J793,0)</f>
        <v>0</v>
      </c>
      <c r="BG793" s="145">
        <f>IF(N793="zákl. přenesená",J793,0)</f>
        <v>0</v>
      </c>
      <c r="BH793" s="145">
        <f>IF(N793="sníž. přenesená",J793,0)</f>
        <v>0</v>
      </c>
      <c r="BI793" s="145">
        <f>IF(N793="nulová",J793,0)</f>
        <v>0</v>
      </c>
      <c r="BJ793" s="17" t="s">
        <v>129</v>
      </c>
      <c r="BK793" s="145">
        <f>ROUND(I793*H793,2)</f>
        <v>0</v>
      </c>
      <c r="BL793" s="17" t="s">
        <v>142</v>
      </c>
      <c r="BM793" s="144" t="s">
        <v>1136</v>
      </c>
    </row>
    <row r="794" spans="2:65" s="12" customFormat="1">
      <c r="B794" s="153"/>
      <c r="D794" s="146" t="s">
        <v>230</v>
      </c>
      <c r="E794" s="154" t="s">
        <v>1</v>
      </c>
      <c r="F794" s="155" t="s">
        <v>1137</v>
      </c>
      <c r="H794" s="156">
        <v>8.4</v>
      </c>
      <c r="I794" s="157"/>
      <c r="L794" s="153"/>
      <c r="M794" s="158"/>
      <c r="T794" s="159"/>
      <c r="AT794" s="154" t="s">
        <v>230</v>
      </c>
      <c r="AU794" s="154" t="s">
        <v>129</v>
      </c>
      <c r="AV794" s="12" t="s">
        <v>129</v>
      </c>
      <c r="AW794" s="12" t="s">
        <v>32</v>
      </c>
      <c r="AX794" s="12" t="s">
        <v>77</v>
      </c>
      <c r="AY794" s="154" t="s">
        <v>120</v>
      </c>
    </row>
    <row r="795" spans="2:65" s="13" customFormat="1">
      <c r="B795" s="170"/>
      <c r="D795" s="146" t="s">
        <v>230</v>
      </c>
      <c r="E795" s="171" t="s">
        <v>1</v>
      </c>
      <c r="F795" s="172" t="s">
        <v>335</v>
      </c>
      <c r="H795" s="173">
        <v>8.4</v>
      </c>
      <c r="I795" s="174"/>
      <c r="L795" s="170"/>
      <c r="M795" s="175"/>
      <c r="T795" s="176"/>
      <c r="AT795" s="171" t="s">
        <v>230</v>
      </c>
      <c r="AU795" s="171" t="s">
        <v>129</v>
      </c>
      <c r="AV795" s="13" t="s">
        <v>138</v>
      </c>
      <c r="AW795" s="13" t="s">
        <v>32</v>
      </c>
      <c r="AX795" s="13" t="s">
        <v>77</v>
      </c>
      <c r="AY795" s="171" t="s">
        <v>120</v>
      </c>
    </row>
    <row r="796" spans="2:65" s="12" customFormat="1">
      <c r="B796" s="153"/>
      <c r="D796" s="146" t="s">
        <v>230</v>
      </c>
      <c r="E796" s="154" t="s">
        <v>1</v>
      </c>
      <c r="F796" s="155" t="s">
        <v>1138</v>
      </c>
      <c r="H796" s="156">
        <v>14.6</v>
      </c>
      <c r="I796" s="157"/>
      <c r="L796" s="153"/>
      <c r="M796" s="158"/>
      <c r="T796" s="159"/>
      <c r="AT796" s="154" t="s">
        <v>230</v>
      </c>
      <c r="AU796" s="154" t="s">
        <v>129</v>
      </c>
      <c r="AV796" s="12" t="s">
        <v>129</v>
      </c>
      <c r="AW796" s="12" t="s">
        <v>32</v>
      </c>
      <c r="AX796" s="12" t="s">
        <v>77</v>
      </c>
      <c r="AY796" s="154" t="s">
        <v>120</v>
      </c>
    </row>
    <row r="797" spans="2:65" s="13" customFormat="1">
      <c r="B797" s="170"/>
      <c r="D797" s="146" t="s">
        <v>230</v>
      </c>
      <c r="E797" s="171" t="s">
        <v>1</v>
      </c>
      <c r="F797" s="172" t="s">
        <v>512</v>
      </c>
      <c r="H797" s="173">
        <v>14.6</v>
      </c>
      <c r="I797" s="174"/>
      <c r="L797" s="170"/>
      <c r="M797" s="175"/>
      <c r="T797" s="176"/>
      <c r="AT797" s="171" t="s">
        <v>230</v>
      </c>
      <c r="AU797" s="171" t="s">
        <v>129</v>
      </c>
      <c r="AV797" s="13" t="s">
        <v>138</v>
      </c>
      <c r="AW797" s="13" t="s">
        <v>32</v>
      </c>
      <c r="AX797" s="13" t="s">
        <v>77</v>
      </c>
      <c r="AY797" s="171" t="s">
        <v>120</v>
      </c>
    </row>
    <row r="798" spans="2:65" s="14" customFormat="1">
      <c r="B798" s="177"/>
      <c r="D798" s="146" t="s">
        <v>230</v>
      </c>
      <c r="E798" s="178" t="s">
        <v>1</v>
      </c>
      <c r="F798" s="179" t="s">
        <v>304</v>
      </c>
      <c r="H798" s="180">
        <v>23</v>
      </c>
      <c r="I798" s="181"/>
      <c r="L798" s="177"/>
      <c r="M798" s="182"/>
      <c r="T798" s="183"/>
      <c r="AT798" s="178" t="s">
        <v>230</v>
      </c>
      <c r="AU798" s="178" t="s">
        <v>129</v>
      </c>
      <c r="AV798" s="14" t="s">
        <v>142</v>
      </c>
      <c r="AW798" s="14" t="s">
        <v>32</v>
      </c>
      <c r="AX798" s="14" t="s">
        <v>85</v>
      </c>
      <c r="AY798" s="178" t="s">
        <v>120</v>
      </c>
    </row>
    <row r="799" spans="2:65" s="1" customFormat="1" ht="24.2" customHeight="1">
      <c r="B799" s="132"/>
      <c r="C799" s="133" t="s">
        <v>1139</v>
      </c>
      <c r="D799" s="133" t="s">
        <v>123</v>
      </c>
      <c r="E799" s="134" t="s">
        <v>1140</v>
      </c>
      <c r="F799" s="135" t="s">
        <v>1141</v>
      </c>
      <c r="G799" s="136" t="s">
        <v>228</v>
      </c>
      <c r="H799" s="137">
        <v>49</v>
      </c>
      <c r="I799" s="138"/>
      <c r="J799" s="139">
        <f>ROUND(I799*H799,2)</f>
        <v>0</v>
      </c>
      <c r="K799" s="135" t="s">
        <v>127</v>
      </c>
      <c r="L799" s="32"/>
      <c r="M799" s="140" t="s">
        <v>1</v>
      </c>
      <c r="N799" s="141" t="s">
        <v>43</v>
      </c>
      <c r="P799" s="142">
        <f>O799*H799</f>
        <v>0</v>
      </c>
      <c r="Q799" s="142">
        <v>0</v>
      </c>
      <c r="R799" s="142">
        <f>Q799*H799</f>
        <v>0</v>
      </c>
      <c r="S799" s="142">
        <v>3.5000000000000003E-2</v>
      </c>
      <c r="T799" s="143">
        <f>S799*H799</f>
        <v>1.7150000000000001</v>
      </c>
      <c r="AR799" s="144" t="s">
        <v>142</v>
      </c>
      <c r="AT799" s="144" t="s">
        <v>123</v>
      </c>
      <c r="AU799" s="144" t="s">
        <v>129</v>
      </c>
      <c r="AY799" s="17" t="s">
        <v>120</v>
      </c>
      <c r="BE799" s="145">
        <f>IF(N799="základní",J799,0)</f>
        <v>0</v>
      </c>
      <c r="BF799" s="145">
        <f>IF(N799="snížená",J799,0)</f>
        <v>0</v>
      </c>
      <c r="BG799" s="145">
        <f>IF(N799="zákl. přenesená",J799,0)</f>
        <v>0</v>
      </c>
      <c r="BH799" s="145">
        <f>IF(N799="sníž. přenesená",J799,0)</f>
        <v>0</v>
      </c>
      <c r="BI799" s="145">
        <f>IF(N799="nulová",J799,0)</f>
        <v>0</v>
      </c>
      <c r="BJ799" s="17" t="s">
        <v>129</v>
      </c>
      <c r="BK799" s="145">
        <f>ROUND(I799*H799,2)</f>
        <v>0</v>
      </c>
      <c r="BL799" s="17" t="s">
        <v>142</v>
      </c>
      <c r="BM799" s="144" t="s">
        <v>1142</v>
      </c>
    </row>
    <row r="800" spans="2:65" s="12" customFormat="1">
      <c r="B800" s="153"/>
      <c r="D800" s="146" t="s">
        <v>230</v>
      </c>
      <c r="E800" s="154" t="s">
        <v>1</v>
      </c>
      <c r="F800" s="155" t="s">
        <v>1143</v>
      </c>
      <c r="H800" s="156">
        <v>22.2</v>
      </c>
      <c r="I800" s="157"/>
      <c r="L800" s="153"/>
      <c r="M800" s="158"/>
      <c r="T800" s="159"/>
      <c r="AT800" s="154" t="s">
        <v>230</v>
      </c>
      <c r="AU800" s="154" t="s">
        <v>129</v>
      </c>
      <c r="AV800" s="12" t="s">
        <v>129</v>
      </c>
      <c r="AW800" s="12" t="s">
        <v>32</v>
      </c>
      <c r="AX800" s="12" t="s">
        <v>77</v>
      </c>
      <c r="AY800" s="154" t="s">
        <v>120</v>
      </c>
    </row>
    <row r="801" spans="2:65" s="12" customFormat="1">
      <c r="B801" s="153"/>
      <c r="D801" s="146" t="s">
        <v>230</v>
      </c>
      <c r="E801" s="154" t="s">
        <v>1</v>
      </c>
      <c r="F801" s="155" t="s">
        <v>1144</v>
      </c>
      <c r="H801" s="156">
        <v>4.2</v>
      </c>
      <c r="I801" s="157"/>
      <c r="L801" s="153"/>
      <c r="M801" s="158"/>
      <c r="T801" s="159"/>
      <c r="AT801" s="154" t="s">
        <v>230</v>
      </c>
      <c r="AU801" s="154" t="s">
        <v>129</v>
      </c>
      <c r="AV801" s="12" t="s">
        <v>129</v>
      </c>
      <c r="AW801" s="12" t="s">
        <v>32</v>
      </c>
      <c r="AX801" s="12" t="s">
        <v>77</v>
      </c>
      <c r="AY801" s="154" t="s">
        <v>120</v>
      </c>
    </row>
    <row r="802" spans="2:65" s="13" customFormat="1">
      <c r="B802" s="170"/>
      <c r="D802" s="146" t="s">
        <v>230</v>
      </c>
      <c r="E802" s="171" t="s">
        <v>1</v>
      </c>
      <c r="F802" s="172" t="s">
        <v>335</v>
      </c>
      <c r="H802" s="173">
        <v>26.4</v>
      </c>
      <c r="I802" s="174"/>
      <c r="L802" s="170"/>
      <c r="M802" s="175"/>
      <c r="T802" s="176"/>
      <c r="AT802" s="171" t="s">
        <v>230</v>
      </c>
      <c r="AU802" s="171" t="s">
        <v>129</v>
      </c>
      <c r="AV802" s="13" t="s">
        <v>138</v>
      </c>
      <c r="AW802" s="13" t="s">
        <v>32</v>
      </c>
      <c r="AX802" s="13" t="s">
        <v>77</v>
      </c>
      <c r="AY802" s="171" t="s">
        <v>120</v>
      </c>
    </row>
    <row r="803" spans="2:65" s="12" customFormat="1">
      <c r="B803" s="153"/>
      <c r="D803" s="146" t="s">
        <v>230</v>
      </c>
      <c r="E803" s="154" t="s">
        <v>1</v>
      </c>
      <c r="F803" s="155" t="s">
        <v>1145</v>
      </c>
      <c r="H803" s="156">
        <v>5</v>
      </c>
      <c r="I803" s="157"/>
      <c r="L803" s="153"/>
      <c r="M803" s="158"/>
      <c r="T803" s="159"/>
      <c r="AT803" s="154" t="s">
        <v>230</v>
      </c>
      <c r="AU803" s="154" t="s">
        <v>129</v>
      </c>
      <c r="AV803" s="12" t="s">
        <v>129</v>
      </c>
      <c r="AW803" s="12" t="s">
        <v>32</v>
      </c>
      <c r="AX803" s="12" t="s">
        <v>77</v>
      </c>
      <c r="AY803" s="154" t="s">
        <v>120</v>
      </c>
    </row>
    <row r="804" spans="2:65" s="12" customFormat="1">
      <c r="B804" s="153"/>
      <c r="D804" s="146" t="s">
        <v>230</v>
      </c>
      <c r="E804" s="154" t="s">
        <v>1</v>
      </c>
      <c r="F804" s="155" t="s">
        <v>1146</v>
      </c>
      <c r="H804" s="156">
        <v>17.600000000000001</v>
      </c>
      <c r="I804" s="157"/>
      <c r="L804" s="153"/>
      <c r="M804" s="158"/>
      <c r="T804" s="159"/>
      <c r="AT804" s="154" t="s">
        <v>230</v>
      </c>
      <c r="AU804" s="154" t="s">
        <v>129</v>
      </c>
      <c r="AV804" s="12" t="s">
        <v>129</v>
      </c>
      <c r="AW804" s="12" t="s">
        <v>32</v>
      </c>
      <c r="AX804" s="12" t="s">
        <v>77</v>
      </c>
      <c r="AY804" s="154" t="s">
        <v>120</v>
      </c>
    </row>
    <row r="805" spans="2:65" s="13" customFormat="1">
      <c r="B805" s="170"/>
      <c r="D805" s="146" t="s">
        <v>230</v>
      </c>
      <c r="E805" s="171" t="s">
        <v>1</v>
      </c>
      <c r="F805" s="172" t="s">
        <v>512</v>
      </c>
      <c r="H805" s="173">
        <v>22.6</v>
      </c>
      <c r="I805" s="174"/>
      <c r="L805" s="170"/>
      <c r="M805" s="175"/>
      <c r="T805" s="176"/>
      <c r="AT805" s="171" t="s">
        <v>230</v>
      </c>
      <c r="AU805" s="171" t="s">
        <v>129</v>
      </c>
      <c r="AV805" s="13" t="s">
        <v>138</v>
      </c>
      <c r="AW805" s="13" t="s">
        <v>32</v>
      </c>
      <c r="AX805" s="13" t="s">
        <v>77</v>
      </c>
      <c r="AY805" s="171" t="s">
        <v>120</v>
      </c>
    </row>
    <row r="806" spans="2:65" s="14" customFormat="1">
      <c r="B806" s="177"/>
      <c r="D806" s="146" t="s">
        <v>230</v>
      </c>
      <c r="E806" s="178" t="s">
        <v>1</v>
      </c>
      <c r="F806" s="179" t="s">
        <v>304</v>
      </c>
      <c r="H806" s="180">
        <v>49</v>
      </c>
      <c r="I806" s="181"/>
      <c r="L806" s="177"/>
      <c r="M806" s="182"/>
      <c r="T806" s="183"/>
      <c r="AT806" s="178" t="s">
        <v>230</v>
      </c>
      <c r="AU806" s="178" t="s">
        <v>129</v>
      </c>
      <c r="AV806" s="14" t="s">
        <v>142</v>
      </c>
      <c r="AW806" s="14" t="s">
        <v>32</v>
      </c>
      <c r="AX806" s="14" t="s">
        <v>85</v>
      </c>
      <c r="AY806" s="178" t="s">
        <v>120</v>
      </c>
    </row>
    <row r="807" spans="2:65" s="1" customFormat="1" ht="33" customHeight="1">
      <c r="B807" s="132"/>
      <c r="C807" s="133" t="s">
        <v>1147</v>
      </c>
      <c r="D807" s="133" t="s">
        <v>123</v>
      </c>
      <c r="E807" s="134" t="s">
        <v>1148</v>
      </c>
      <c r="F807" s="135" t="s">
        <v>1149</v>
      </c>
      <c r="G807" s="136" t="s">
        <v>228</v>
      </c>
      <c r="H807" s="137">
        <v>8.4</v>
      </c>
      <c r="I807" s="138"/>
      <c r="J807" s="139">
        <f>ROUND(I807*H807,2)</f>
        <v>0</v>
      </c>
      <c r="K807" s="135" t="s">
        <v>127</v>
      </c>
      <c r="L807" s="32"/>
      <c r="M807" s="140" t="s">
        <v>1</v>
      </c>
      <c r="N807" s="141" t="s">
        <v>43</v>
      </c>
      <c r="P807" s="142">
        <f>O807*H807</f>
        <v>0</v>
      </c>
      <c r="Q807" s="142">
        <v>0</v>
      </c>
      <c r="R807" s="142">
        <f>Q807*H807</f>
        <v>0</v>
      </c>
      <c r="S807" s="142">
        <v>5.8999999999999997E-2</v>
      </c>
      <c r="T807" s="143">
        <f>S807*H807</f>
        <v>0.49559999999999998</v>
      </c>
      <c r="AR807" s="144" t="s">
        <v>142</v>
      </c>
      <c r="AT807" s="144" t="s">
        <v>123</v>
      </c>
      <c r="AU807" s="144" t="s">
        <v>129</v>
      </c>
      <c r="AY807" s="17" t="s">
        <v>120</v>
      </c>
      <c r="BE807" s="145">
        <f>IF(N807="základní",J807,0)</f>
        <v>0</v>
      </c>
      <c r="BF807" s="145">
        <f>IF(N807="snížená",J807,0)</f>
        <v>0</v>
      </c>
      <c r="BG807" s="145">
        <f>IF(N807="zákl. přenesená",J807,0)</f>
        <v>0</v>
      </c>
      <c r="BH807" s="145">
        <f>IF(N807="sníž. přenesená",J807,0)</f>
        <v>0</v>
      </c>
      <c r="BI807" s="145">
        <f>IF(N807="nulová",J807,0)</f>
        <v>0</v>
      </c>
      <c r="BJ807" s="17" t="s">
        <v>129</v>
      </c>
      <c r="BK807" s="145">
        <f>ROUND(I807*H807,2)</f>
        <v>0</v>
      </c>
      <c r="BL807" s="17" t="s">
        <v>142</v>
      </c>
      <c r="BM807" s="144" t="s">
        <v>1150</v>
      </c>
    </row>
    <row r="808" spans="2:65" s="12" customFormat="1">
      <c r="B808" s="153"/>
      <c r="D808" s="146" t="s">
        <v>230</v>
      </c>
      <c r="E808" s="154" t="s">
        <v>1</v>
      </c>
      <c r="F808" s="155" t="s">
        <v>1137</v>
      </c>
      <c r="H808" s="156">
        <v>8.4</v>
      </c>
      <c r="I808" s="157"/>
      <c r="L808" s="153"/>
      <c r="M808" s="158"/>
      <c r="T808" s="159"/>
      <c r="AT808" s="154" t="s">
        <v>230</v>
      </c>
      <c r="AU808" s="154" t="s">
        <v>129</v>
      </c>
      <c r="AV808" s="12" t="s">
        <v>129</v>
      </c>
      <c r="AW808" s="12" t="s">
        <v>32</v>
      </c>
      <c r="AX808" s="12" t="s">
        <v>77</v>
      </c>
      <c r="AY808" s="154" t="s">
        <v>120</v>
      </c>
    </row>
    <row r="809" spans="2:65" s="13" customFormat="1">
      <c r="B809" s="170"/>
      <c r="D809" s="146" t="s">
        <v>230</v>
      </c>
      <c r="E809" s="171" t="s">
        <v>1</v>
      </c>
      <c r="F809" s="172" t="s">
        <v>335</v>
      </c>
      <c r="H809" s="173">
        <v>8.4</v>
      </c>
      <c r="I809" s="174"/>
      <c r="L809" s="170"/>
      <c r="M809" s="175"/>
      <c r="T809" s="176"/>
      <c r="AT809" s="171" t="s">
        <v>230</v>
      </c>
      <c r="AU809" s="171" t="s">
        <v>129</v>
      </c>
      <c r="AV809" s="13" t="s">
        <v>138</v>
      </c>
      <c r="AW809" s="13" t="s">
        <v>32</v>
      </c>
      <c r="AX809" s="13" t="s">
        <v>77</v>
      </c>
      <c r="AY809" s="171" t="s">
        <v>120</v>
      </c>
    </row>
    <row r="810" spans="2:65" s="14" customFormat="1">
      <c r="B810" s="177"/>
      <c r="D810" s="146" t="s">
        <v>230</v>
      </c>
      <c r="E810" s="178" t="s">
        <v>1</v>
      </c>
      <c r="F810" s="179" t="s">
        <v>304</v>
      </c>
      <c r="H810" s="180">
        <v>8.4</v>
      </c>
      <c r="I810" s="181"/>
      <c r="L810" s="177"/>
      <c r="M810" s="182"/>
      <c r="T810" s="183"/>
      <c r="AT810" s="178" t="s">
        <v>230</v>
      </c>
      <c r="AU810" s="178" t="s">
        <v>129</v>
      </c>
      <c r="AV810" s="14" t="s">
        <v>142</v>
      </c>
      <c r="AW810" s="14" t="s">
        <v>32</v>
      </c>
      <c r="AX810" s="14" t="s">
        <v>85</v>
      </c>
      <c r="AY810" s="178" t="s">
        <v>120</v>
      </c>
    </row>
    <row r="811" spans="2:65" s="1" customFormat="1" ht="16.5" customHeight="1">
      <c r="B811" s="132"/>
      <c r="C811" s="133" t="s">
        <v>1151</v>
      </c>
      <c r="D811" s="133" t="s">
        <v>123</v>
      </c>
      <c r="E811" s="134" t="s">
        <v>1152</v>
      </c>
      <c r="F811" s="135" t="s">
        <v>1153</v>
      </c>
      <c r="G811" s="136" t="s">
        <v>339</v>
      </c>
      <c r="H811" s="137">
        <v>70.2</v>
      </c>
      <c r="I811" s="138"/>
      <c r="J811" s="139">
        <f>ROUND(I811*H811,2)</f>
        <v>0</v>
      </c>
      <c r="K811" s="135" t="s">
        <v>127</v>
      </c>
      <c r="L811" s="32"/>
      <c r="M811" s="140" t="s">
        <v>1</v>
      </c>
      <c r="N811" s="141" t="s">
        <v>43</v>
      </c>
      <c r="P811" s="142">
        <f>O811*H811</f>
        <v>0</v>
      </c>
      <c r="Q811" s="142">
        <v>0</v>
      </c>
      <c r="R811" s="142">
        <f>Q811*H811</f>
        <v>0</v>
      </c>
      <c r="S811" s="142">
        <v>8.9999999999999993E-3</v>
      </c>
      <c r="T811" s="143">
        <f>S811*H811</f>
        <v>0.63180000000000003</v>
      </c>
      <c r="AR811" s="144" t="s">
        <v>142</v>
      </c>
      <c r="AT811" s="144" t="s">
        <v>123</v>
      </c>
      <c r="AU811" s="144" t="s">
        <v>129</v>
      </c>
      <c r="AY811" s="17" t="s">
        <v>120</v>
      </c>
      <c r="BE811" s="145">
        <f>IF(N811="základní",J811,0)</f>
        <v>0</v>
      </c>
      <c r="BF811" s="145">
        <f>IF(N811="snížená",J811,0)</f>
        <v>0</v>
      </c>
      <c r="BG811" s="145">
        <f>IF(N811="zákl. přenesená",J811,0)</f>
        <v>0</v>
      </c>
      <c r="BH811" s="145">
        <f>IF(N811="sníž. přenesená",J811,0)</f>
        <v>0</v>
      </c>
      <c r="BI811" s="145">
        <f>IF(N811="nulová",J811,0)</f>
        <v>0</v>
      </c>
      <c r="BJ811" s="17" t="s">
        <v>129</v>
      </c>
      <c r="BK811" s="145">
        <f>ROUND(I811*H811,2)</f>
        <v>0</v>
      </c>
      <c r="BL811" s="17" t="s">
        <v>142</v>
      </c>
      <c r="BM811" s="144" t="s">
        <v>1154</v>
      </c>
    </row>
    <row r="812" spans="2:65" s="12" customFormat="1">
      <c r="B812" s="153"/>
      <c r="D812" s="146" t="s">
        <v>230</v>
      </c>
      <c r="E812" s="154" t="s">
        <v>1</v>
      </c>
      <c r="F812" s="155" t="s">
        <v>1155</v>
      </c>
      <c r="H812" s="156">
        <v>54.8</v>
      </c>
      <c r="I812" s="157"/>
      <c r="L812" s="153"/>
      <c r="M812" s="158"/>
      <c r="T812" s="159"/>
      <c r="AT812" s="154" t="s">
        <v>230</v>
      </c>
      <c r="AU812" s="154" t="s">
        <v>129</v>
      </c>
      <c r="AV812" s="12" t="s">
        <v>129</v>
      </c>
      <c r="AW812" s="12" t="s">
        <v>32</v>
      </c>
      <c r="AX812" s="12" t="s">
        <v>77</v>
      </c>
      <c r="AY812" s="154" t="s">
        <v>120</v>
      </c>
    </row>
    <row r="813" spans="2:65" s="12" customFormat="1">
      <c r="B813" s="153"/>
      <c r="D813" s="146" t="s">
        <v>230</v>
      </c>
      <c r="E813" s="154" t="s">
        <v>1</v>
      </c>
      <c r="F813" s="155" t="s">
        <v>1156</v>
      </c>
      <c r="H813" s="156">
        <v>15.4</v>
      </c>
      <c r="I813" s="157"/>
      <c r="L813" s="153"/>
      <c r="M813" s="158"/>
      <c r="T813" s="159"/>
      <c r="AT813" s="154" t="s">
        <v>230</v>
      </c>
      <c r="AU813" s="154" t="s">
        <v>129</v>
      </c>
      <c r="AV813" s="12" t="s">
        <v>129</v>
      </c>
      <c r="AW813" s="12" t="s">
        <v>32</v>
      </c>
      <c r="AX813" s="12" t="s">
        <v>77</v>
      </c>
      <c r="AY813" s="154" t="s">
        <v>120</v>
      </c>
    </row>
    <row r="814" spans="2:65" s="14" customFormat="1">
      <c r="B814" s="177"/>
      <c r="D814" s="146" t="s">
        <v>230</v>
      </c>
      <c r="E814" s="178" t="s">
        <v>1</v>
      </c>
      <c r="F814" s="179" t="s">
        <v>304</v>
      </c>
      <c r="H814" s="180">
        <v>70.2</v>
      </c>
      <c r="I814" s="181"/>
      <c r="L814" s="177"/>
      <c r="M814" s="182"/>
      <c r="T814" s="183"/>
      <c r="AT814" s="178" t="s">
        <v>230</v>
      </c>
      <c r="AU814" s="178" t="s">
        <v>129</v>
      </c>
      <c r="AV814" s="14" t="s">
        <v>142</v>
      </c>
      <c r="AW814" s="14" t="s">
        <v>32</v>
      </c>
      <c r="AX814" s="14" t="s">
        <v>85</v>
      </c>
      <c r="AY814" s="178" t="s">
        <v>120</v>
      </c>
    </row>
    <row r="815" spans="2:65" s="1" customFormat="1" ht="24.2" customHeight="1">
      <c r="B815" s="132"/>
      <c r="C815" s="133" t="s">
        <v>1157</v>
      </c>
      <c r="D815" s="133" t="s">
        <v>123</v>
      </c>
      <c r="E815" s="134" t="s">
        <v>1158</v>
      </c>
      <c r="F815" s="135" t="s">
        <v>1159</v>
      </c>
      <c r="G815" s="136" t="s">
        <v>234</v>
      </c>
      <c r="H815" s="137">
        <v>1.1339999999999999</v>
      </c>
      <c r="I815" s="138"/>
      <c r="J815" s="139">
        <f>ROUND(I815*H815,2)</f>
        <v>0</v>
      </c>
      <c r="K815" s="135" t="s">
        <v>127</v>
      </c>
      <c r="L815" s="32"/>
      <c r="M815" s="140" t="s">
        <v>1</v>
      </c>
      <c r="N815" s="141" t="s">
        <v>43</v>
      </c>
      <c r="P815" s="142">
        <f>O815*H815</f>
        <v>0</v>
      </c>
      <c r="Q815" s="142">
        <v>0</v>
      </c>
      <c r="R815" s="142">
        <f>Q815*H815</f>
        <v>0</v>
      </c>
      <c r="S815" s="142">
        <v>1.4</v>
      </c>
      <c r="T815" s="143">
        <f>S815*H815</f>
        <v>1.5875999999999997</v>
      </c>
      <c r="AR815" s="144" t="s">
        <v>142</v>
      </c>
      <c r="AT815" s="144" t="s">
        <v>123</v>
      </c>
      <c r="AU815" s="144" t="s">
        <v>129</v>
      </c>
      <c r="AY815" s="17" t="s">
        <v>120</v>
      </c>
      <c r="BE815" s="145">
        <f>IF(N815="základní",J815,0)</f>
        <v>0</v>
      </c>
      <c r="BF815" s="145">
        <f>IF(N815="snížená",J815,0)</f>
        <v>0</v>
      </c>
      <c r="BG815" s="145">
        <f>IF(N815="zákl. přenesená",J815,0)</f>
        <v>0</v>
      </c>
      <c r="BH815" s="145">
        <f>IF(N815="sníž. přenesená",J815,0)</f>
        <v>0</v>
      </c>
      <c r="BI815" s="145">
        <f>IF(N815="nulová",J815,0)</f>
        <v>0</v>
      </c>
      <c r="BJ815" s="17" t="s">
        <v>129</v>
      </c>
      <c r="BK815" s="145">
        <f>ROUND(I815*H815,2)</f>
        <v>0</v>
      </c>
      <c r="BL815" s="17" t="s">
        <v>142</v>
      </c>
      <c r="BM815" s="144" t="s">
        <v>1160</v>
      </c>
    </row>
    <row r="816" spans="2:65" s="12" customFormat="1">
      <c r="B816" s="153"/>
      <c r="D816" s="146" t="s">
        <v>230</v>
      </c>
      <c r="E816" s="154" t="s">
        <v>1</v>
      </c>
      <c r="F816" s="155" t="s">
        <v>1161</v>
      </c>
      <c r="H816" s="156">
        <v>1.1339999999999999</v>
      </c>
      <c r="I816" s="157"/>
      <c r="L816" s="153"/>
      <c r="M816" s="158"/>
      <c r="T816" s="159"/>
      <c r="AT816" s="154" t="s">
        <v>230</v>
      </c>
      <c r="AU816" s="154" t="s">
        <v>129</v>
      </c>
      <c r="AV816" s="12" t="s">
        <v>129</v>
      </c>
      <c r="AW816" s="12" t="s">
        <v>32</v>
      </c>
      <c r="AX816" s="12" t="s">
        <v>77</v>
      </c>
      <c r="AY816" s="154" t="s">
        <v>120</v>
      </c>
    </row>
    <row r="817" spans="2:65" s="13" customFormat="1">
      <c r="B817" s="170"/>
      <c r="D817" s="146" t="s">
        <v>230</v>
      </c>
      <c r="E817" s="171" t="s">
        <v>1</v>
      </c>
      <c r="F817" s="172" t="s">
        <v>335</v>
      </c>
      <c r="H817" s="173">
        <v>1.1339999999999999</v>
      </c>
      <c r="I817" s="174"/>
      <c r="L817" s="170"/>
      <c r="M817" s="175"/>
      <c r="T817" s="176"/>
      <c r="AT817" s="171" t="s">
        <v>230</v>
      </c>
      <c r="AU817" s="171" t="s">
        <v>129</v>
      </c>
      <c r="AV817" s="13" t="s">
        <v>138</v>
      </c>
      <c r="AW817" s="13" t="s">
        <v>32</v>
      </c>
      <c r="AX817" s="13" t="s">
        <v>77</v>
      </c>
      <c r="AY817" s="171" t="s">
        <v>120</v>
      </c>
    </row>
    <row r="818" spans="2:65" s="14" customFormat="1">
      <c r="B818" s="177"/>
      <c r="D818" s="146" t="s">
        <v>230</v>
      </c>
      <c r="E818" s="178" t="s">
        <v>1</v>
      </c>
      <c r="F818" s="179" t="s">
        <v>304</v>
      </c>
      <c r="H818" s="180">
        <v>1.1339999999999999</v>
      </c>
      <c r="I818" s="181"/>
      <c r="L818" s="177"/>
      <c r="M818" s="182"/>
      <c r="T818" s="183"/>
      <c r="AT818" s="178" t="s">
        <v>230</v>
      </c>
      <c r="AU818" s="178" t="s">
        <v>129</v>
      </c>
      <c r="AV818" s="14" t="s">
        <v>142</v>
      </c>
      <c r="AW818" s="14" t="s">
        <v>32</v>
      </c>
      <c r="AX818" s="14" t="s">
        <v>85</v>
      </c>
      <c r="AY818" s="178" t="s">
        <v>120</v>
      </c>
    </row>
    <row r="819" spans="2:65" s="1" customFormat="1" ht="24.2" customHeight="1">
      <c r="B819" s="132"/>
      <c r="C819" s="133" t="s">
        <v>1162</v>
      </c>
      <c r="D819" s="133" t="s">
        <v>123</v>
      </c>
      <c r="E819" s="134" t="s">
        <v>1163</v>
      </c>
      <c r="F819" s="135" t="s">
        <v>1164</v>
      </c>
      <c r="G819" s="136" t="s">
        <v>228</v>
      </c>
      <c r="H819" s="137">
        <v>1.26</v>
      </c>
      <c r="I819" s="138"/>
      <c r="J819" s="139">
        <f>ROUND(I819*H819,2)</f>
        <v>0</v>
      </c>
      <c r="K819" s="135" t="s">
        <v>127</v>
      </c>
      <c r="L819" s="32"/>
      <c r="M819" s="140" t="s">
        <v>1</v>
      </c>
      <c r="N819" s="141" t="s">
        <v>43</v>
      </c>
      <c r="P819" s="142">
        <f>O819*H819</f>
        <v>0</v>
      </c>
      <c r="Q819" s="142">
        <v>0</v>
      </c>
      <c r="R819" s="142">
        <f>Q819*H819</f>
        <v>0</v>
      </c>
      <c r="S819" s="142">
        <v>0.27500000000000002</v>
      </c>
      <c r="T819" s="143">
        <f>S819*H819</f>
        <v>0.34650000000000003</v>
      </c>
      <c r="AR819" s="144" t="s">
        <v>142</v>
      </c>
      <c r="AT819" s="144" t="s">
        <v>123</v>
      </c>
      <c r="AU819" s="144" t="s">
        <v>129</v>
      </c>
      <c r="AY819" s="17" t="s">
        <v>120</v>
      </c>
      <c r="BE819" s="145">
        <f>IF(N819="základní",J819,0)</f>
        <v>0</v>
      </c>
      <c r="BF819" s="145">
        <f>IF(N819="snížená",J819,0)</f>
        <v>0</v>
      </c>
      <c r="BG819" s="145">
        <f>IF(N819="zákl. přenesená",J819,0)</f>
        <v>0</v>
      </c>
      <c r="BH819" s="145">
        <f>IF(N819="sníž. přenesená",J819,0)</f>
        <v>0</v>
      </c>
      <c r="BI819" s="145">
        <f>IF(N819="nulová",J819,0)</f>
        <v>0</v>
      </c>
      <c r="BJ819" s="17" t="s">
        <v>129</v>
      </c>
      <c r="BK819" s="145">
        <f>ROUND(I819*H819,2)</f>
        <v>0</v>
      </c>
      <c r="BL819" s="17" t="s">
        <v>142</v>
      </c>
      <c r="BM819" s="144" t="s">
        <v>1165</v>
      </c>
    </row>
    <row r="820" spans="2:65" s="12" customFormat="1">
      <c r="B820" s="153"/>
      <c r="D820" s="146" t="s">
        <v>230</v>
      </c>
      <c r="E820" s="154" t="s">
        <v>1</v>
      </c>
      <c r="F820" s="155" t="s">
        <v>1166</v>
      </c>
      <c r="H820" s="156">
        <v>0.63</v>
      </c>
      <c r="I820" s="157"/>
      <c r="L820" s="153"/>
      <c r="M820" s="158"/>
      <c r="T820" s="159"/>
      <c r="AT820" s="154" t="s">
        <v>230</v>
      </c>
      <c r="AU820" s="154" t="s">
        <v>129</v>
      </c>
      <c r="AV820" s="12" t="s">
        <v>129</v>
      </c>
      <c r="AW820" s="12" t="s">
        <v>32</v>
      </c>
      <c r="AX820" s="12" t="s">
        <v>77</v>
      </c>
      <c r="AY820" s="154" t="s">
        <v>120</v>
      </c>
    </row>
    <row r="821" spans="2:65" s="12" customFormat="1">
      <c r="B821" s="153"/>
      <c r="D821" s="146" t="s">
        <v>230</v>
      </c>
      <c r="E821" s="154" t="s">
        <v>1</v>
      </c>
      <c r="F821" s="155" t="s">
        <v>1166</v>
      </c>
      <c r="H821" s="156">
        <v>0.63</v>
      </c>
      <c r="I821" s="157"/>
      <c r="L821" s="153"/>
      <c r="M821" s="158"/>
      <c r="T821" s="159"/>
      <c r="AT821" s="154" t="s">
        <v>230</v>
      </c>
      <c r="AU821" s="154" t="s">
        <v>129</v>
      </c>
      <c r="AV821" s="12" t="s">
        <v>129</v>
      </c>
      <c r="AW821" s="12" t="s">
        <v>32</v>
      </c>
      <c r="AX821" s="12" t="s">
        <v>77</v>
      </c>
      <c r="AY821" s="154" t="s">
        <v>120</v>
      </c>
    </row>
    <row r="822" spans="2:65" s="13" customFormat="1">
      <c r="B822" s="170"/>
      <c r="D822" s="146" t="s">
        <v>230</v>
      </c>
      <c r="E822" s="171" t="s">
        <v>1</v>
      </c>
      <c r="F822" s="172" t="s">
        <v>335</v>
      </c>
      <c r="H822" s="173">
        <v>1.26</v>
      </c>
      <c r="I822" s="174"/>
      <c r="L822" s="170"/>
      <c r="M822" s="175"/>
      <c r="T822" s="176"/>
      <c r="AT822" s="171" t="s">
        <v>230</v>
      </c>
      <c r="AU822" s="171" t="s">
        <v>129</v>
      </c>
      <c r="AV822" s="13" t="s">
        <v>138</v>
      </c>
      <c r="AW822" s="13" t="s">
        <v>32</v>
      </c>
      <c r="AX822" s="13" t="s">
        <v>77</v>
      </c>
      <c r="AY822" s="171" t="s">
        <v>120</v>
      </c>
    </row>
    <row r="823" spans="2:65" s="14" customFormat="1">
      <c r="B823" s="177"/>
      <c r="D823" s="146" t="s">
        <v>230</v>
      </c>
      <c r="E823" s="178" t="s">
        <v>1</v>
      </c>
      <c r="F823" s="179" t="s">
        <v>304</v>
      </c>
      <c r="H823" s="180">
        <v>1.26</v>
      </c>
      <c r="I823" s="181"/>
      <c r="L823" s="177"/>
      <c r="M823" s="182"/>
      <c r="T823" s="183"/>
      <c r="AT823" s="178" t="s">
        <v>230</v>
      </c>
      <c r="AU823" s="178" t="s">
        <v>129</v>
      </c>
      <c r="AV823" s="14" t="s">
        <v>142</v>
      </c>
      <c r="AW823" s="14" t="s">
        <v>32</v>
      </c>
      <c r="AX823" s="14" t="s">
        <v>85</v>
      </c>
      <c r="AY823" s="178" t="s">
        <v>120</v>
      </c>
    </row>
    <row r="824" spans="2:65" s="1" customFormat="1" ht="24.2" customHeight="1">
      <c r="B824" s="132"/>
      <c r="C824" s="133" t="s">
        <v>1167</v>
      </c>
      <c r="D824" s="133" t="s">
        <v>123</v>
      </c>
      <c r="E824" s="134" t="s">
        <v>1168</v>
      </c>
      <c r="F824" s="135" t="s">
        <v>1169</v>
      </c>
      <c r="G824" s="136" t="s">
        <v>228</v>
      </c>
      <c r="H824" s="137">
        <v>3.6</v>
      </c>
      <c r="I824" s="138"/>
      <c r="J824" s="139">
        <f>ROUND(I824*H824,2)</f>
        <v>0</v>
      </c>
      <c r="K824" s="135" t="s">
        <v>127</v>
      </c>
      <c r="L824" s="32"/>
      <c r="M824" s="140" t="s">
        <v>1</v>
      </c>
      <c r="N824" s="141" t="s">
        <v>43</v>
      </c>
      <c r="P824" s="142">
        <f>O824*H824</f>
        <v>0</v>
      </c>
      <c r="Q824" s="142">
        <v>0</v>
      </c>
      <c r="R824" s="142">
        <f>Q824*H824</f>
        <v>0</v>
      </c>
      <c r="S824" s="142">
        <v>3.1E-2</v>
      </c>
      <c r="T824" s="143">
        <f>S824*H824</f>
        <v>0.1116</v>
      </c>
      <c r="AR824" s="144" t="s">
        <v>142</v>
      </c>
      <c r="AT824" s="144" t="s">
        <v>123</v>
      </c>
      <c r="AU824" s="144" t="s">
        <v>129</v>
      </c>
      <c r="AY824" s="17" t="s">
        <v>120</v>
      </c>
      <c r="BE824" s="145">
        <f>IF(N824="základní",J824,0)</f>
        <v>0</v>
      </c>
      <c r="BF824" s="145">
        <f>IF(N824="snížená",J824,0)</f>
        <v>0</v>
      </c>
      <c r="BG824" s="145">
        <f>IF(N824="zákl. přenesená",J824,0)</f>
        <v>0</v>
      </c>
      <c r="BH824" s="145">
        <f>IF(N824="sníž. přenesená",J824,0)</f>
        <v>0</v>
      </c>
      <c r="BI824" s="145">
        <f>IF(N824="nulová",J824,0)</f>
        <v>0</v>
      </c>
      <c r="BJ824" s="17" t="s">
        <v>129</v>
      </c>
      <c r="BK824" s="145">
        <f>ROUND(I824*H824,2)</f>
        <v>0</v>
      </c>
      <c r="BL824" s="17" t="s">
        <v>142</v>
      </c>
      <c r="BM824" s="144" t="s">
        <v>1170</v>
      </c>
    </row>
    <row r="825" spans="2:65" s="12" customFormat="1">
      <c r="B825" s="153"/>
      <c r="D825" s="146" t="s">
        <v>230</v>
      </c>
      <c r="E825" s="154" t="s">
        <v>1</v>
      </c>
      <c r="F825" s="155" t="s">
        <v>1171</v>
      </c>
      <c r="H825" s="156">
        <v>3.6</v>
      </c>
      <c r="I825" s="157"/>
      <c r="L825" s="153"/>
      <c r="M825" s="158"/>
      <c r="T825" s="159"/>
      <c r="AT825" s="154" t="s">
        <v>230</v>
      </c>
      <c r="AU825" s="154" t="s">
        <v>129</v>
      </c>
      <c r="AV825" s="12" t="s">
        <v>129</v>
      </c>
      <c r="AW825" s="12" t="s">
        <v>32</v>
      </c>
      <c r="AX825" s="12" t="s">
        <v>77</v>
      </c>
      <c r="AY825" s="154" t="s">
        <v>120</v>
      </c>
    </row>
    <row r="826" spans="2:65" s="14" customFormat="1">
      <c r="B826" s="177"/>
      <c r="D826" s="146" t="s">
        <v>230</v>
      </c>
      <c r="E826" s="178" t="s">
        <v>1</v>
      </c>
      <c r="F826" s="179" t="s">
        <v>304</v>
      </c>
      <c r="H826" s="180">
        <v>3.6</v>
      </c>
      <c r="I826" s="181"/>
      <c r="L826" s="177"/>
      <c r="M826" s="182"/>
      <c r="T826" s="183"/>
      <c r="AT826" s="178" t="s">
        <v>230</v>
      </c>
      <c r="AU826" s="178" t="s">
        <v>129</v>
      </c>
      <c r="AV826" s="14" t="s">
        <v>142</v>
      </c>
      <c r="AW826" s="14" t="s">
        <v>32</v>
      </c>
      <c r="AX826" s="14" t="s">
        <v>85</v>
      </c>
      <c r="AY826" s="178" t="s">
        <v>120</v>
      </c>
    </row>
    <row r="827" spans="2:65" s="1" customFormat="1" ht="24.2" customHeight="1">
      <c r="B827" s="132"/>
      <c r="C827" s="133" t="s">
        <v>1172</v>
      </c>
      <c r="D827" s="133" t="s">
        <v>123</v>
      </c>
      <c r="E827" s="134" t="s">
        <v>1173</v>
      </c>
      <c r="F827" s="135" t="s">
        <v>1174</v>
      </c>
      <c r="G827" s="136" t="s">
        <v>228</v>
      </c>
      <c r="H827" s="137">
        <v>0.48799999999999999</v>
      </c>
      <c r="I827" s="138"/>
      <c r="J827" s="139">
        <f>ROUND(I827*H827,2)</f>
        <v>0</v>
      </c>
      <c r="K827" s="135" t="s">
        <v>127</v>
      </c>
      <c r="L827" s="32"/>
      <c r="M827" s="140" t="s">
        <v>1</v>
      </c>
      <c r="N827" s="141" t="s">
        <v>43</v>
      </c>
      <c r="P827" s="142">
        <f>O827*H827</f>
        <v>0</v>
      </c>
      <c r="Q827" s="142">
        <v>0</v>
      </c>
      <c r="R827" s="142">
        <f>Q827*H827</f>
        <v>0</v>
      </c>
      <c r="S827" s="142">
        <v>6.5000000000000002E-2</v>
      </c>
      <c r="T827" s="143">
        <f>S827*H827</f>
        <v>3.1719999999999998E-2</v>
      </c>
      <c r="AR827" s="144" t="s">
        <v>142</v>
      </c>
      <c r="AT827" s="144" t="s">
        <v>123</v>
      </c>
      <c r="AU827" s="144" t="s">
        <v>129</v>
      </c>
      <c r="AY827" s="17" t="s">
        <v>120</v>
      </c>
      <c r="BE827" s="145">
        <f>IF(N827="základní",J827,0)</f>
        <v>0</v>
      </c>
      <c r="BF827" s="145">
        <f>IF(N827="snížená",J827,0)</f>
        <v>0</v>
      </c>
      <c r="BG827" s="145">
        <f>IF(N827="zákl. přenesená",J827,0)</f>
        <v>0</v>
      </c>
      <c r="BH827" s="145">
        <f>IF(N827="sníž. přenesená",J827,0)</f>
        <v>0</v>
      </c>
      <c r="BI827" s="145">
        <f>IF(N827="nulová",J827,0)</f>
        <v>0</v>
      </c>
      <c r="BJ827" s="17" t="s">
        <v>129</v>
      </c>
      <c r="BK827" s="145">
        <f>ROUND(I827*H827,2)</f>
        <v>0</v>
      </c>
      <c r="BL827" s="17" t="s">
        <v>142</v>
      </c>
      <c r="BM827" s="144" t="s">
        <v>1175</v>
      </c>
    </row>
    <row r="828" spans="2:65" s="12" customFormat="1">
      <c r="B828" s="153"/>
      <c r="D828" s="146" t="s">
        <v>230</v>
      </c>
      <c r="E828" s="154" t="s">
        <v>1</v>
      </c>
      <c r="F828" s="155" t="s">
        <v>1176</v>
      </c>
      <c r="H828" s="156">
        <v>0.48799999999999999</v>
      </c>
      <c r="I828" s="157"/>
      <c r="L828" s="153"/>
      <c r="M828" s="158"/>
      <c r="T828" s="159"/>
      <c r="AT828" s="154" t="s">
        <v>230</v>
      </c>
      <c r="AU828" s="154" t="s">
        <v>129</v>
      </c>
      <c r="AV828" s="12" t="s">
        <v>129</v>
      </c>
      <c r="AW828" s="12" t="s">
        <v>32</v>
      </c>
      <c r="AX828" s="12" t="s">
        <v>85</v>
      </c>
      <c r="AY828" s="154" t="s">
        <v>120</v>
      </c>
    </row>
    <row r="829" spans="2:65" s="1" customFormat="1" ht="21.75" customHeight="1">
      <c r="B829" s="132"/>
      <c r="C829" s="133" t="s">
        <v>1177</v>
      </c>
      <c r="D829" s="133" t="s">
        <v>123</v>
      </c>
      <c r="E829" s="134" t="s">
        <v>1178</v>
      </c>
      <c r="F829" s="135" t="s">
        <v>1179</v>
      </c>
      <c r="G829" s="136" t="s">
        <v>228</v>
      </c>
      <c r="H829" s="137">
        <v>5.6</v>
      </c>
      <c r="I829" s="138"/>
      <c r="J829" s="139">
        <f>ROUND(I829*H829,2)</f>
        <v>0</v>
      </c>
      <c r="K829" s="135" t="s">
        <v>127</v>
      </c>
      <c r="L829" s="32"/>
      <c r="M829" s="140" t="s">
        <v>1</v>
      </c>
      <c r="N829" s="141" t="s">
        <v>43</v>
      </c>
      <c r="P829" s="142">
        <f>O829*H829</f>
        <v>0</v>
      </c>
      <c r="Q829" s="142">
        <v>0</v>
      </c>
      <c r="R829" s="142">
        <f>Q829*H829</f>
        <v>0</v>
      </c>
      <c r="S829" s="142">
        <v>7.5999999999999998E-2</v>
      </c>
      <c r="T829" s="143">
        <f>S829*H829</f>
        <v>0.42559999999999998</v>
      </c>
      <c r="AR829" s="144" t="s">
        <v>142</v>
      </c>
      <c r="AT829" s="144" t="s">
        <v>123</v>
      </c>
      <c r="AU829" s="144" t="s">
        <v>129</v>
      </c>
      <c r="AY829" s="17" t="s">
        <v>120</v>
      </c>
      <c r="BE829" s="145">
        <f>IF(N829="základní",J829,0)</f>
        <v>0</v>
      </c>
      <c r="BF829" s="145">
        <f>IF(N829="snížená",J829,0)</f>
        <v>0</v>
      </c>
      <c r="BG829" s="145">
        <f>IF(N829="zákl. přenesená",J829,0)</f>
        <v>0</v>
      </c>
      <c r="BH829" s="145">
        <f>IF(N829="sníž. přenesená",J829,0)</f>
        <v>0</v>
      </c>
      <c r="BI829" s="145">
        <f>IF(N829="nulová",J829,0)</f>
        <v>0</v>
      </c>
      <c r="BJ829" s="17" t="s">
        <v>129</v>
      </c>
      <c r="BK829" s="145">
        <f>ROUND(I829*H829,2)</f>
        <v>0</v>
      </c>
      <c r="BL829" s="17" t="s">
        <v>142</v>
      </c>
      <c r="BM829" s="144" t="s">
        <v>1180</v>
      </c>
    </row>
    <row r="830" spans="2:65" s="12" customFormat="1">
      <c r="B830" s="153"/>
      <c r="D830" s="146" t="s">
        <v>230</v>
      </c>
      <c r="E830" s="154" t="s">
        <v>1</v>
      </c>
      <c r="F830" s="155" t="s">
        <v>1181</v>
      </c>
      <c r="H830" s="156">
        <v>2.4</v>
      </c>
      <c r="I830" s="157"/>
      <c r="L830" s="153"/>
      <c r="M830" s="158"/>
      <c r="T830" s="159"/>
      <c r="AT830" s="154" t="s">
        <v>230</v>
      </c>
      <c r="AU830" s="154" t="s">
        <v>129</v>
      </c>
      <c r="AV830" s="12" t="s">
        <v>129</v>
      </c>
      <c r="AW830" s="12" t="s">
        <v>32</v>
      </c>
      <c r="AX830" s="12" t="s">
        <v>77</v>
      </c>
      <c r="AY830" s="154" t="s">
        <v>120</v>
      </c>
    </row>
    <row r="831" spans="2:65" s="12" customFormat="1">
      <c r="B831" s="153"/>
      <c r="D831" s="146" t="s">
        <v>230</v>
      </c>
      <c r="E831" s="154" t="s">
        <v>1</v>
      </c>
      <c r="F831" s="155" t="s">
        <v>1182</v>
      </c>
      <c r="H831" s="156">
        <v>3.2</v>
      </c>
      <c r="I831" s="157"/>
      <c r="L831" s="153"/>
      <c r="M831" s="158"/>
      <c r="T831" s="159"/>
      <c r="AT831" s="154" t="s">
        <v>230</v>
      </c>
      <c r="AU831" s="154" t="s">
        <v>129</v>
      </c>
      <c r="AV831" s="12" t="s">
        <v>129</v>
      </c>
      <c r="AW831" s="12" t="s">
        <v>32</v>
      </c>
      <c r="AX831" s="12" t="s">
        <v>77</v>
      </c>
      <c r="AY831" s="154" t="s">
        <v>120</v>
      </c>
    </row>
    <row r="832" spans="2:65" s="13" customFormat="1">
      <c r="B832" s="170"/>
      <c r="D832" s="146" t="s">
        <v>230</v>
      </c>
      <c r="E832" s="171" t="s">
        <v>1</v>
      </c>
      <c r="F832" s="172" t="s">
        <v>335</v>
      </c>
      <c r="H832" s="173">
        <v>5.6</v>
      </c>
      <c r="I832" s="174"/>
      <c r="L832" s="170"/>
      <c r="M832" s="175"/>
      <c r="T832" s="176"/>
      <c r="AT832" s="171" t="s">
        <v>230</v>
      </c>
      <c r="AU832" s="171" t="s">
        <v>129</v>
      </c>
      <c r="AV832" s="13" t="s">
        <v>138</v>
      </c>
      <c r="AW832" s="13" t="s">
        <v>32</v>
      </c>
      <c r="AX832" s="13" t="s">
        <v>77</v>
      </c>
      <c r="AY832" s="171" t="s">
        <v>120</v>
      </c>
    </row>
    <row r="833" spans="2:65" s="14" customFormat="1">
      <c r="B833" s="177"/>
      <c r="D833" s="146" t="s">
        <v>230</v>
      </c>
      <c r="E833" s="178" t="s">
        <v>1</v>
      </c>
      <c r="F833" s="179" t="s">
        <v>304</v>
      </c>
      <c r="H833" s="180">
        <v>5.6</v>
      </c>
      <c r="I833" s="181"/>
      <c r="L833" s="177"/>
      <c r="M833" s="182"/>
      <c r="T833" s="183"/>
      <c r="AT833" s="178" t="s">
        <v>230</v>
      </c>
      <c r="AU833" s="178" t="s">
        <v>129</v>
      </c>
      <c r="AV833" s="14" t="s">
        <v>142</v>
      </c>
      <c r="AW833" s="14" t="s">
        <v>32</v>
      </c>
      <c r="AX833" s="14" t="s">
        <v>85</v>
      </c>
      <c r="AY833" s="178" t="s">
        <v>120</v>
      </c>
    </row>
    <row r="834" spans="2:65" s="1" customFormat="1" ht="16.5" customHeight="1">
      <c r="B834" s="132"/>
      <c r="C834" s="133" t="s">
        <v>1183</v>
      </c>
      <c r="D834" s="133" t="s">
        <v>123</v>
      </c>
      <c r="E834" s="134" t="s">
        <v>1184</v>
      </c>
      <c r="F834" s="135" t="s">
        <v>1185</v>
      </c>
      <c r="G834" s="136" t="s">
        <v>228</v>
      </c>
      <c r="H834" s="137">
        <v>4.5599999999999996</v>
      </c>
      <c r="I834" s="138"/>
      <c r="J834" s="139">
        <f>ROUND(I834*H834,2)</f>
        <v>0</v>
      </c>
      <c r="K834" s="135" t="s">
        <v>127</v>
      </c>
      <c r="L834" s="32"/>
      <c r="M834" s="140" t="s">
        <v>1</v>
      </c>
      <c r="N834" s="141" t="s">
        <v>43</v>
      </c>
      <c r="P834" s="142">
        <f>O834*H834</f>
        <v>0</v>
      </c>
      <c r="Q834" s="142">
        <v>0</v>
      </c>
      <c r="R834" s="142">
        <f>Q834*H834</f>
        <v>0</v>
      </c>
      <c r="S834" s="142">
        <v>0.06</v>
      </c>
      <c r="T834" s="143">
        <f>S834*H834</f>
        <v>0.27359999999999995</v>
      </c>
      <c r="AR834" s="144" t="s">
        <v>142</v>
      </c>
      <c r="AT834" s="144" t="s">
        <v>123</v>
      </c>
      <c r="AU834" s="144" t="s">
        <v>129</v>
      </c>
      <c r="AY834" s="17" t="s">
        <v>120</v>
      </c>
      <c r="BE834" s="145">
        <f>IF(N834="základní",J834,0)</f>
        <v>0</v>
      </c>
      <c r="BF834" s="145">
        <f>IF(N834="snížená",J834,0)</f>
        <v>0</v>
      </c>
      <c r="BG834" s="145">
        <f>IF(N834="zákl. přenesená",J834,0)</f>
        <v>0</v>
      </c>
      <c r="BH834" s="145">
        <f>IF(N834="sníž. přenesená",J834,0)</f>
        <v>0</v>
      </c>
      <c r="BI834" s="145">
        <f>IF(N834="nulová",J834,0)</f>
        <v>0</v>
      </c>
      <c r="BJ834" s="17" t="s">
        <v>129</v>
      </c>
      <c r="BK834" s="145">
        <f>ROUND(I834*H834,2)</f>
        <v>0</v>
      </c>
      <c r="BL834" s="17" t="s">
        <v>142</v>
      </c>
      <c r="BM834" s="144" t="s">
        <v>1186</v>
      </c>
    </row>
    <row r="835" spans="2:65" s="12" customFormat="1">
      <c r="B835" s="153"/>
      <c r="D835" s="146" t="s">
        <v>230</v>
      </c>
      <c r="E835" s="154" t="s">
        <v>1</v>
      </c>
      <c r="F835" s="155" t="s">
        <v>1187</v>
      </c>
      <c r="H835" s="156">
        <v>4.5599999999999996</v>
      </c>
      <c r="I835" s="157"/>
      <c r="L835" s="153"/>
      <c r="M835" s="158"/>
      <c r="T835" s="159"/>
      <c r="AT835" s="154" t="s">
        <v>230</v>
      </c>
      <c r="AU835" s="154" t="s">
        <v>129</v>
      </c>
      <c r="AV835" s="12" t="s">
        <v>129</v>
      </c>
      <c r="AW835" s="12" t="s">
        <v>32</v>
      </c>
      <c r="AX835" s="12" t="s">
        <v>85</v>
      </c>
      <c r="AY835" s="154" t="s">
        <v>120</v>
      </c>
    </row>
    <row r="836" spans="2:65" s="1" customFormat="1" ht="21.75" customHeight="1">
      <c r="B836" s="132"/>
      <c r="C836" s="133" t="s">
        <v>1188</v>
      </c>
      <c r="D836" s="133" t="s">
        <v>123</v>
      </c>
      <c r="E836" s="134" t="s">
        <v>1189</v>
      </c>
      <c r="F836" s="135" t="s">
        <v>1190</v>
      </c>
      <c r="G836" s="136" t="s">
        <v>228</v>
      </c>
      <c r="H836" s="137">
        <v>3.6</v>
      </c>
      <c r="I836" s="138"/>
      <c r="J836" s="139">
        <f>ROUND(I836*H836,2)</f>
        <v>0</v>
      </c>
      <c r="K836" s="135" t="s">
        <v>127</v>
      </c>
      <c r="L836" s="32"/>
      <c r="M836" s="140" t="s">
        <v>1</v>
      </c>
      <c r="N836" s="141" t="s">
        <v>43</v>
      </c>
      <c r="P836" s="142">
        <f>O836*H836</f>
        <v>0</v>
      </c>
      <c r="Q836" s="142">
        <v>0</v>
      </c>
      <c r="R836" s="142">
        <f>Q836*H836</f>
        <v>0</v>
      </c>
      <c r="S836" s="142">
        <v>8.3000000000000004E-2</v>
      </c>
      <c r="T836" s="143">
        <f>S836*H836</f>
        <v>0.29880000000000001</v>
      </c>
      <c r="AR836" s="144" t="s">
        <v>142</v>
      </c>
      <c r="AT836" s="144" t="s">
        <v>123</v>
      </c>
      <c r="AU836" s="144" t="s">
        <v>129</v>
      </c>
      <c r="AY836" s="17" t="s">
        <v>120</v>
      </c>
      <c r="BE836" s="145">
        <f>IF(N836="základní",J836,0)</f>
        <v>0</v>
      </c>
      <c r="BF836" s="145">
        <f>IF(N836="snížená",J836,0)</f>
        <v>0</v>
      </c>
      <c r="BG836" s="145">
        <f>IF(N836="zákl. přenesená",J836,0)</f>
        <v>0</v>
      </c>
      <c r="BH836" s="145">
        <f>IF(N836="sníž. přenesená",J836,0)</f>
        <v>0</v>
      </c>
      <c r="BI836" s="145">
        <f>IF(N836="nulová",J836,0)</f>
        <v>0</v>
      </c>
      <c r="BJ836" s="17" t="s">
        <v>129</v>
      </c>
      <c r="BK836" s="145">
        <f>ROUND(I836*H836,2)</f>
        <v>0</v>
      </c>
      <c r="BL836" s="17" t="s">
        <v>142</v>
      </c>
      <c r="BM836" s="144" t="s">
        <v>1191</v>
      </c>
    </row>
    <row r="837" spans="2:65" s="12" customFormat="1">
      <c r="B837" s="153"/>
      <c r="D837" s="146" t="s">
        <v>230</v>
      </c>
      <c r="E837" s="154" t="s">
        <v>1</v>
      </c>
      <c r="F837" s="155" t="s">
        <v>319</v>
      </c>
      <c r="H837" s="156">
        <v>3.6</v>
      </c>
      <c r="I837" s="157"/>
      <c r="L837" s="153"/>
      <c r="M837" s="158"/>
      <c r="T837" s="159"/>
      <c r="AT837" s="154" t="s">
        <v>230</v>
      </c>
      <c r="AU837" s="154" t="s">
        <v>129</v>
      </c>
      <c r="AV837" s="12" t="s">
        <v>129</v>
      </c>
      <c r="AW837" s="12" t="s">
        <v>32</v>
      </c>
      <c r="AX837" s="12" t="s">
        <v>77</v>
      </c>
      <c r="AY837" s="154" t="s">
        <v>120</v>
      </c>
    </row>
    <row r="838" spans="2:65" s="14" customFormat="1">
      <c r="B838" s="177"/>
      <c r="D838" s="146" t="s">
        <v>230</v>
      </c>
      <c r="E838" s="178" t="s">
        <v>1</v>
      </c>
      <c r="F838" s="179" t="s">
        <v>304</v>
      </c>
      <c r="H838" s="180">
        <v>3.6</v>
      </c>
      <c r="I838" s="181"/>
      <c r="L838" s="177"/>
      <c r="M838" s="182"/>
      <c r="T838" s="183"/>
      <c r="AT838" s="178" t="s">
        <v>230</v>
      </c>
      <c r="AU838" s="178" t="s">
        <v>129</v>
      </c>
      <c r="AV838" s="14" t="s">
        <v>142</v>
      </c>
      <c r="AW838" s="14" t="s">
        <v>32</v>
      </c>
      <c r="AX838" s="14" t="s">
        <v>85</v>
      </c>
      <c r="AY838" s="178" t="s">
        <v>120</v>
      </c>
    </row>
    <row r="839" spans="2:65" s="1" customFormat="1" ht="24.2" customHeight="1">
      <c r="B839" s="132"/>
      <c r="C839" s="133" t="s">
        <v>1192</v>
      </c>
      <c r="D839" s="133" t="s">
        <v>123</v>
      </c>
      <c r="E839" s="134" t="s">
        <v>1193</v>
      </c>
      <c r="F839" s="135" t="s">
        <v>1194</v>
      </c>
      <c r="G839" s="136" t="s">
        <v>228</v>
      </c>
      <c r="H839" s="137">
        <v>1.92</v>
      </c>
      <c r="I839" s="138"/>
      <c r="J839" s="139">
        <f>ROUND(I839*H839,2)</f>
        <v>0</v>
      </c>
      <c r="K839" s="135" t="s">
        <v>127</v>
      </c>
      <c r="L839" s="32"/>
      <c r="M839" s="140" t="s">
        <v>1</v>
      </c>
      <c r="N839" s="141" t="s">
        <v>43</v>
      </c>
      <c r="P839" s="142">
        <f>O839*H839</f>
        <v>0</v>
      </c>
      <c r="Q839" s="142">
        <v>0</v>
      </c>
      <c r="R839" s="142">
        <f>Q839*H839</f>
        <v>0</v>
      </c>
      <c r="S839" s="142">
        <v>0.27</v>
      </c>
      <c r="T839" s="143">
        <f>S839*H839</f>
        <v>0.51839999999999997</v>
      </c>
      <c r="AR839" s="144" t="s">
        <v>142</v>
      </c>
      <c r="AT839" s="144" t="s">
        <v>123</v>
      </c>
      <c r="AU839" s="144" t="s">
        <v>129</v>
      </c>
      <c r="AY839" s="17" t="s">
        <v>120</v>
      </c>
      <c r="BE839" s="145">
        <f>IF(N839="základní",J839,0)</f>
        <v>0</v>
      </c>
      <c r="BF839" s="145">
        <f>IF(N839="snížená",J839,0)</f>
        <v>0</v>
      </c>
      <c r="BG839" s="145">
        <f>IF(N839="zákl. přenesená",J839,0)</f>
        <v>0</v>
      </c>
      <c r="BH839" s="145">
        <f>IF(N839="sníž. přenesená",J839,0)</f>
        <v>0</v>
      </c>
      <c r="BI839" s="145">
        <f>IF(N839="nulová",J839,0)</f>
        <v>0</v>
      </c>
      <c r="BJ839" s="17" t="s">
        <v>129</v>
      </c>
      <c r="BK839" s="145">
        <f>ROUND(I839*H839,2)</f>
        <v>0</v>
      </c>
      <c r="BL839" s="17" t="s">
        <v>142</v>
      </c>
      <c r="BM839" s="144" t="s">
        <v>1195</v>
      </c>
    </row>
    <row r="840" spans="2:65" s="12" customFormat="1">
      <c r="B840" s="153"/>
      <c r="D840" s="146" t="s">
        <v>230</v>
      </c>
      <c r="E840" s="154" t="s">
        <v>1</v>
      </c>
      <c r="F840" s="155" t="s">
        <v>1196</v>
      </c>
      <c r="H840" s="156">
        <v>1.28</v>
      </c>
      <c r="I840" s="157"/>
      <c r="L840" s="153"/>
      <c r="M840" s="158"/>
      <c r="T840" s="159"/>
      <c r="AT840" s="154" t="s">
        <v>230</v>
      </c>
      <c r="AU840" s="154" t="s">
        <v>129</v>
      </c>
      <c r="AV840" s="12" t="s">
        <v>129</v>
      </c>
      <c r="AW840" s="12" t="s">
        <v>32</v>
      </c>
      <c r="AX840" s="12" t="s">
        <v>77</v>
      </c>
      <c r="AY840" s="154" t="s">
        <v>120</v>
      </c>
    </row>
    <row r="841" spans="2:65" s="13" customFormat="1">
      <c r="B841" s="170"/>
      <c r="D841" s="146" t="s">
        <v>230</v>
      </c>
      <c r="E841" s="171" t="s">
        <v>1</v>
      </c>
      <c r="F841" s="172" t="s">
        <v>335</v>
      </c>
      <c r="H841" s="173">
        <v>1.28</v>
      </c>
      <c r="I841" s="174"/>
      <c r="L841" s="170"/>
      <c r="M841" s="175"/>
      <c r="T841" s="176"/>
      <c r="AT841" s="171" t="s">
        <v>230</v>
      </c>
      <c r="AU841" s="171" t="s">
        <v>129</v>
      </c>
      <c r="AV841" s="13" t="s">
        <v>138</v>
      </c>
      <c r="AW841" s="13" t="s">
        <v>32</v>
      </c>
      <c r="AX841" s="13" t="s">
        <v>77</v>
      </c>
      <c r="AY841" s="171" t="s">
        <v>120</v>
      </c>
    </row>
    <row r="842" spans="2:65" s="12" customFormat="1">
      <c r="B842" s="153"/>
      <c r="D842" s="146" t="s">
        <v>230</v>
      </c>
      <c r="E842" s="154" t="s">
        <v>1</v>
      </c>
      <c r="F842" s="155" t="s">
        <v>1197</v>
      </c>
      <c r="H842" s="156">
        <v>0.64</v>
      </c>
      <c r="I842" s="157"/>
      <c r="L842" s="153"/>
      <c r="M842" s="158"/>
      <c r="T842" s="159"/>
      <c r="AT842" s="154" t="s">
        <v>230</v>
      </c>
      <c r="AU842" s="154" t="s">
        <v>129</v>
      </c>
      <c r="AV842" s="12" t="s">
        <v>129</v>
      </c>
      <c r="AW842" s="12" t="s">
        <v>32</v>
      </c>
      <c r="AX842" s="12" t="s">
        <v>77</v>
      </c>
      <c r="AY842" s="154" t="s">
        <v>120</v>
      </c>
    </row>
    <row r="843" spans="2:65" s="13" customFormat="1">
      <c r="B843" s="170"/>
      <c r="D843" s="146" t="s">
        <v>230</v>
      </c>
      <c r="E843" s="171" t="s">
        <v>1</v>
      </c>
      <c r="F843" s="172" t="s">
        <v>512</v>
      </c>
      <c r="H843" s="173">
        <v>0.64</v>
      </c>
      <c r="I843" s="174"/>
      <c r="L843" s="170"/>
      <c r="M843" s="175"/>
      <c r="T843" s="176"/>
      <c r="AT843" s="171" t="s">
        <v>230</v>
      </c>
      <c r="AU843" s="171" t="s">
        <v>129</v>
      </c>
      <c r="AV843" s="13" t="s">
        <v>138</v>
      </c>
      <c r="AW843" s="13" t="s">
        <v>32</v>
      </c>
      <c r="AX843" s="13" t="s">
        <v>77</v>
      </c>
      <c r="AY843" s="171" t="s">
        <v>120</v>
      </c>
    </row>
    <row r="844" spans="2:65" s="14" customFormat="1">
      <c r="B844" s="177"/>
      <c r="D844" s="146" t="s">
        <v>230</v>
      </c>
      <c r="E844" s="178" t="s">
        <v>1</v>
      </c>
      <c r="F844" s="179" t="s">
        <v>304</v>
      </c>
      <c r="H844" s="180">
        <v>1.92</v>
      </c>
      <c r="I844" s="181"/>
      <c r="L844" s="177"/>
      <c r="M844" s="182"/>
      <c r="T844" s="183"/>
      <c r="AT844" s="178" t="s">
        <v>230</v>
      </c>
      <c r="AU844" s="178" t="s">
        <v>129</v>
      </c>
      <c r="AV844" s="14" t="s">
        <v>142</v>
      </c>
      <c r="AW844" s="14" t="s">
        <v>32</v>
      </c>
      <c r="AX844" s="14" t="s">
        <v>85</v>
      </c>
      <c r="AY844" s="178" t="s">
        <v>120</v>
      </c>
    </row>
    <row r="845" spans="2:65" s="1" customFormat="1" ht="24.2" customHeight="1">
      <c r="B845" s="132"/>
      <c r="C845" s="133" t="s">
        <v>1198</v>
      </c>
      <c r="D845" s="133" t="s">
        <v>123</v>
      </c>
      <c r="E845" s="134" t="s">
        <v>1199</v>
      </c>
      <c r="F845" s="135" t="s">
        <v>1200</v>
      </c>
      <c r="G845" s="136" t="s">
        <v>228</v>
      </c>
      <c r="H845" s="137">
        <v>6.16</v>
      </c>
      <c r="I845" s="138"/>
      <c r="J845" s="139">
        <f>ROUND(I845*H845,2)</f>
        <v>0</v>
      </c>
      <c r="K845" s="135" t="s">
        <v>127</v>
      </c>
      <c r="L845" s="32"/>
      <c r="M845" s="140" t="s">
        <v>1</v>
      </c>
      <c r="N845" s="141" t="s">
        <v>43</v>
      </c>
      <c r="P845" s="142">
        <f>O845*H845</f>
        <v>0</v>
      </c>
      <c r="Q845" s="142">
        <v>0</v>
      </c>
      <c r="R845" s="142">
        <f>Q845*H845</f>
        <v>0</v>
      </c>
      <c r="S845" s="142">
        <v>0.18</v>
      </c>
      <c r="T845" s="143">
        <f>S845*H845</f>
        <v>1.1088</v>
      </c>
      <c r="AR845" s="144" t="s">
        <v>142</v>
      </c>
      <c r="AT845" s="144" t="s">
        <v>123</v>
      </c>
      <c r="AU845" s="144" t="s">
        <v>129</v>
      </c>
      <c r="AY845" s="17" t="s">
        <v>120</v>
      </c>
      <c r="BE845" s="145">
        <f>IF(N845="základní",J845,0)</f>
        <v>0</v>
      </c>
      <c r="BF845" s="145">
        <f>IF(N845="snížená",J845,0)</f>
        <v>0</v>
      </c>
      <c r="BG845" s="145">
        <f>IF(N845="zákl. přenesená",J845,0)</f>
        <v>0</v>
      </c>
      <c r="BH845" s="145">
        <f>IF(N845="sníž. přenesená",J845,0)</f>
        <v>0</v>
      </c>
      <c r="BI845" s="145">
        <f>IF(N845="nulová",J845,0)</f>
        <v>0</v>
      </c>
      <c r="BJ845" s="17" t="s">
        <v>129</v>
      </c>
      <c r="BK845" s="145">
        <f>ROUND(I845*H845,2)</f>
        <v>0</v>
      </c>
      <c r="BL845" s="17" t="s">
        <v>142</v>
      </c>
      <c r="BM845" s="144" t="s">
        <v>1201</v>
      </c>
    </row>
    <row r="846" spans="2:65" s="1" customFormat="1" ht="19.5">
      <c r="B846" s="32"/>
      <c r="D846" s="146" t="s">
        <v>131</v>
      </c>
      <c r="F846" s="147" t="s">
        <v>1093</v>
      </c>
      <c r="I846" s="148"/>
      <c r="L846" s="32"/>
      <c r="M846" s="149"/>
      <c r="T846" s="56"/>
      <c r="AT846" s="17" t="s">
        <v>131</v>
      </c>
      <c r="AU846" s="17" t="s">
        <v>129</v>
      </c>
    </row>
    <row r="847" spans="2:65" s="12" customFormat="1">
      <c r="B847" s="153"/>
      <c r="D847" s="146" t="s">
        <v>230</v>
      </c>
      <c r="E847" s="154" t="s">
        <v>1</v>
      </c>
      <c r="F847" s="155" t="s">
        <v>1202</v>
      </c>
      <c r="H847" s="156">
        <v>6.16</v>
      </c>
      <c r="I847" s="157"/>
      <c r="L847" s="153"/>
      <c r="M847" s="158"/>
      <c r="T847" s="159"/>
      <c r="AT847" s="154" t="s">
        <v>230</v>
      </c>
      <c r="AU847" s="154" t="s">
        <v>129</v>
      </c>
      <c r="AV847" s="12" t="s">
        <v>129</v>
      </c>
      <c r="AW847" s="12" t="s">
        <v>32</v>
      </c>
      <c r="AX847" s="12" t="s">
        <v>77</v>
      </c>
      <c r="AY847" s="154" t="s">
        <v>120</v>
      </c>
    </row>
    <row r="848" spans="2:65" s="13" customFormat="1">
      <c r="B848" s="170"/>
      <c r="D848" s="146" t="s">
        <v>230</v>
      </c>
      <c r="E848" s="171" t="s">
        <v>1</v>
      </c>
      <c r="F848" s="172" t="s">
        <v>303</v>
      </c>
      <c r="H848" s="173">
        <v>6.16</v>
      </c>
      <c r="I848" s="174"/>
      <c r="L848" s="170"/>
      <c r="M848" s="175"/>
      <c r="T848" s="176"/>
      <c r="AT848" s="171" t="s">
        <v>230</v>
      </c>
      <c r="AU848" s="171" t="s">
        <v>129</v>
      </c>
      <c r="AV848" s="13" t="s">
        <v>138</v>
      </c>
      <c r="AW848" s="13" t="s">
        <v>32</v>
      </c>
      <c r="AX848" s="13" t="s">
        <v>77</v>
      </c>
      <c r="AY848" s="171" t="s">
        <v>120</v>
      </c>
    </row>
    <row r="849" spans="2:65" s="14" customFormat="1">
      <c r="B849" s="177"/>
      <c r="D849" s="146" t="s">
        <v>230</v>
      </c>
      <c r="E849" s="178" t="s">
        <v>1</v>
      </c>
      <c r="F849" s="179" t="s">
        <v>304</v>
      </c>
      <c r="H849" s="180">
        <v>6.16</v>
      </c>
      <c r="I849" s="181"/>
      <c r="L849" s="177"/>
      <c r="M849" s="182"/>
      <c r="T849" s="183"/>
      <c r="AT849" s="178" t="s">
        <v>230</v>
      </c>
      <c r="AU849" s="178" t="s">
        <v>129</v>
      </c>
      <c r="AV849" s="14" t="s">
        <v>142</v>
      </c>
      <c r="AW849" s="14" t="s">
        <v>32</v>
      </c>
      <c r="AX849" s="14" t="s">
        <v>85</v>
      </c>
      <c r="AY849" s="178" t="s">
        <v>120</v>
      </c>
    </row>
    <row r="850" spans="2:65" s="1" customFormat="1" ht="24.2" customHeight="1">
      <c r="B850" s="132"/>
      <c r="C850" s="133" t="s">
        <v>1203</v>
      </c>
      <c r="D850" s="133" t="s">
        <v>123</v>
      </c>
      <c r="E850" s="134" t="s">
        <v>1204</v>
      </c>
      <c r="F850" s="135" t="s">
        <v>1205</v>
      </c>
      <c r="G850" s="136" t="s">
        <v>234</v>
      </c>
      <c r="H850" s="137">
        <v>2.5920000000000001</v>
      </c>
      <c r="I850" s="138"/>
      <c r="J850" s="139">
        <f>ROUND(I850*H850,2)</f>
        <v>0</v>
      </c>
      <c r="K850" s="135" t="s">
        <v>127</v>
      </c>
      <c r="L850" s="32"/>
      <c r="M850" s="140" t="s">
        <v>1</v>
      </c>
      <c r="N850" s="141" t="s">
        <v>43</v>
      </c>
      <c r="P850" s="142">
        <f>O850*H850</f>
        <v>0</v>
      </c>
      <c r="Q850" s="142">
        <v>0</v>
      </c>
      <c r="R850" s="142">
        <f>Q850*H850</f>
        <v>0</v>
      </c>
      <c r="S850" s="142">
        <v>1.8</v>
      </c>
      <c r="T850" s="143">
        <f>S850*H850</f>
        <v>4.6656000000000004</v>
      </c>
      <c r="AR850" s="144" t="s">
        <v>142</v>
      </c>
      <c r="AT850" s="144" t="s">
        <v>123</v>
      </c>
      <c r="AU850" s="144" t="s">
        <v>129</v>
      </c>
      <c r="AY850" s="17" t="s">
        <v>120</v>
      </c>
      <c r="BE850" s="145">
        <f>IF(N850="základní",J850,0)</f>
        <v>0</v>
      </c>
      <c r="BF850" s="145">
        <f>IF(N850="snížená",J850,0)</f>
        <v>0</v>
      </c>
      <c r="BG850" s="145">
        <f>IF(N850="zákl. přenesená",J850,0)</f>
        <v>0</v>
      </c>
      <c r="BH850" s="145">
        <f>IF(N850="sníž. přenesená",J850,0)</f>
        <v>0</v>
      </c>
      <c r="BI850" s="145">
        <f>IF(N850="nulová",J850,0)</f>
        <v>0</v>
      </c>
      <c r="BJ850" s="17" t="s">
        <v>129</v>
      </c>
      <c r="BK850" s="145">
        <f>ROUND(I850*H850,2)</f>
        <v>0</v>
      </c>
      <c r="BL850" s="17" t="s">
        <v>142</v>
      </c>
      <c r="BM850" s="144" t="s">
        <v>1206</v>
      </c>
    </row>
    <row r="851" spans="2:65" s="12" customFormat="1">
      <c r="B851" s="153"/>
      <c r="D851" s="146" t="s">
        <v>230</v>
      </c>
      <c r="E851" s="154" t="s">
        <v>1</v>
      </c>
      <c r="F851" s="155" t="s">
        <v>1207</v>
      </c>
      <c r="H851" s="156">
        <v>1.296</v>
      </c>
      <c r="I851" s="157"/>
      <c r="L851" s="153"/>
      <c r="M851" s="158"/>
      <c r="T851" s="159"/>
      <c r="AT851" s="154" t="s">
        <v>230</v>
      </c>
      <c r="AU851" s="154" t="s">
        <v>129</v>
      </c>
      <c r="AV851" s="12" t="s">
        <v>129</v>
      </c>
      <c r="AW851" s="12" t="s">
        <v>32</v>
      </c>
      <c r="AX851" s="12" t="s">
        <v>77</v>
      </c>
      <c r="AY851" s="154" t="s">
        <v>120</v>
      </c>
    </row>
    <row r="852" spans="2:65" s="13" customFormat="1">
      <c r="B852" s="170"/>
      <c r="D852" s="146" t="s">
        <v>230</v>
      </c>
      <c r="E852" s="171" t="s">
        <v>1</v>
      </c>
      <c r="F852" s="172" t="s">
        <v>335</v>
      </c>
      <c r="H852" s="173">
        <v>1.296</v>
      </c>
      <c r="I852" s="174"/>
      <c r="L852" s="170"/>
      <c r="M852" s="175"/>
      <c r="T852" s="176"/>
      <c r="AT852" s="171" t="s">
        <v>230</v>
      </c>
      <c r="AU852" s="171" t="s">
        <v>129</v>
      </c>
      <c r="AV852" s="13" t="s">
        <v>138</v>
      </c>
      <c r="AW852" s="13" t="s">
        <v>32</v>
      </c>
      <c r="AX852" s="13" t="s">
        <v>77</v>
      </c>
      <c r="AY852" s="171" t="s">
        <v>120</v>
      </c>
    </row>
    <row r="853" spans="2:65" s="12" customFormat="1">
      <c r="B853" s="153"/>
      <c r="D853" s="146" t="s">
        <v>230</v>
      </c>
      <c r="E853" s="154" t="s">
        <v>1</v>
      </c>
      <c r="F853" s="155" t="s">
        <v>1208</v>
      </c>
      <c r="H853" s="156">
        <v>1.296</v>
      </c>
      <c r="I853" s="157"/>
      <c r="L853" s="153"/>
      <c r="M853" s="158"/>
      <c r="T853" s="159"/>
      <c r="AT853" s="154" t="s">
        <v>230</v>
      </c>
      <c r="AU853" s="154" t="s">
        <v>129</v>
      </c>
      <c r="AV853" s="12" t="s">
        <v>129</v>
      </c>
      <c r="AW853" s="12" t="s">
        <v>32</v>
      </c>
      <c r="AX853" s="12" t="s">
        <v>77</v>
      </c>
      <c r="AY853" s="154" t="s">
        <v>120</v>
      </c>
    </row>
    <row r="854" spans="2:65" s="13" customFormat="1">
      <c r="B854" s="170"/>
      <c r="D854" s="146" t="s">
        <v>230</v>
      </c>
      <c r="E854" s="171" t="s">
        <v>1</v>
      </c>
      <c r="F854" s="172" t="s">
        <v>512</v>
      </c>
      <c r="H854" s="173">
        <v>1.296</v>
      </c>
      <c r="I854" s="174"/>
      <c r="L854" s="170"/>
      <c r="M854" s="175"/>
      <c r="T854" s="176"/>
      <c r="AT854" s="171" t="s">
        <v>230</v>
      </c>
      <c r="AU854" s="171" t="s">
        <v>129</v>
      </c>
      <c r="AV854" s="13" t="s">
        <v>138</v>
      </c>
      <c r="AW854" s="13" t="s">
        <v>32</v>
      </c>
      <c r="AX854" s="13" t="s">
        <v>77</v>
      </c>
      <c r="AY854" s="171" t="s">
        <v>120</v>
      </c>
    </row>
    <row r="855" spans="2:65" s="14" customFormat="1">
      <c r="B855" s="177"/>
      <c r="D855" s="146" t="s">
        <v>230</v>
      </c>
      <c r="E855" s="178" t="s">
        <v>1</v>
      </c>
      <c r="F855" s="179" t="s">
        <v>304</v>
      </c>
      <c r="H855" s="180">
        <v>2.5920000000000001</v>
      </c>
      <c r="I855" s="181"/>
      <c r="L855" s="177"/>
      <c r="M855" s="182"/>
      <c r="T855" s="183"/>
      <c r="AT855" s="178" t="s">
        <v>230</v>
      </c>
      <c r="AU855" s="178" t="s">
        <v>129</v>
      </c>
      <c r="AV855" s="14" t="s">
        <v>142</v>
      </c>
      <c r="AW855" s="14" t="s">
        <v>32</v>
      </c>
      <c r="AX855" s="14" t="s">
        <v>85</v>
      </c>
      <c r="AY855" s="178" t="s">
        <v>120</v>
      </c>
    </row>
    <row r="856" spans="2:65" s="1" customFormat="1" ht="24.2" customHeight="1">
      <c r="B856" s="132"/>
      <c r="C856" s="133" t="s">
        <v>1209</v>
      </c>
      <c r="D856" s="133" t="s">
        <v>123</v>
      </c>
      <c r="E856" s="134" t="s">
        <v>1210</v>
      </c>
      <c r="F856" s="135" t="s">
        <v>1211</v>
      </c>
      <c r="G856" s="136" t="s">
        <v>234</v>
      </c>
      <c r="H856" s="137">
        <v>3.0960000000000001</v>
      </c>
      <c r="I856" s="138"/>
      <c r="J856" s="139">
        <f>ROUND(I856*H856,2)</f>
        <v>0</v>
      </c>
      <c r="K856" s="135" t="s">
        <v>127</v>
      </c>
      <c r="L856" s="32"/>
      <c r="M856" s="140" t="s">
        <v>1</v>
      </c>
      <c r="N856" s="141" t="s">
        <v>43</v>
      </c>
      <c r="P856" s="142">
        <f>O856*H856</f>
        <v>0</v>
      </c>
      <c r="Q856" s="142">
        <v>0</v>
      </c>
      <c r="R856" s="142">
        <f>Q856*H856</f>
        <v>0</v>
      </c>
      <c r="S856" s="142">
        <v>1.8</v>
      </c>
      <c r="T856" s="143">
        <f>S856*H856</f>
        <v>5.5728</v>
      </c>
      <c r="AR856" s="144" t="s">
        <v>142</v>
      </c>
      <c r="AT856" s="144" t="s">
        <v>123</v>
      </c>
      <c r="AU856" s="144" t="s">
        <v>129</v>
      </c>
      <c r="AY856" s="17" t="s">
        <v>120</v>
      </c>
      <c r="BE856" s="145">
        <f>IF(N856="základní",J856,0)</f>
        <v>0</v>
      </c>
      <c r="BF856" s="145">
        <f>IF(N856="snížená",J856,0)</f>
        <v>0</v>
      </c>
      <c r="BG856" s="145">
        <f>IF(N856="zákl. přenesená",J856,0)</f>
        <v>0</v>
      </c>
      <c r="BH856" s="145">
        <f>IF(N856="sníž. přenesená",J856,0)</f>
        <v>0</v>
      </c>
      <c r="BI856" s="145">
        <f>IF(N856="nulová",J856,0)</f>
        <v>0</v>
      </c>
      <c r="BJ856" s="17" t="s">
        <v>129</v>
      </c>
      <c r="BK856" s="145">
        <f>ROUND(I856*H856,2)</f>
        <v>0</v>
      </c>
      <c r="BL856" s="17" t="s">
        <v>142</v>
      </c>
      <c r="BM856" s="144" t="s">
        <v>1212</v>
      </c>
    </row>
    <row r="857" spans="2:65" s="12" customFormat="1">
      <c r="B857" s="153"/>
      <c r="D857" s="146" t="s">
        <v>230</v>
      </c>
      <c r="E857" s="154" t="s">
        <v>1</v>
      </c>
      <c r="F857" s="155" t="s">
        <v>1213</v>
      </c>
      <c r="H857" s="156">
        <v>1.548</v>
      </c>
      <c r="I857" s="157"/>
      <c r="L857" s="153"/>
      <c r="M857" s="158"/>
      <c r="T857" s="159"/>
      <c r="AT857" s="154" t="s">
        <v>230</v>
      </c>
      <c r="AU857" s="154" t="s">
        <v>129</v>
      </c>
      <c r="AV857" s="12" t="s">
        <v>129</v>
      </c>
      <c r="AW857" s="12" t="s">
        <v>32</v>
      </c>
      <c r="AX857" s="12" t="s">
        <v>77</v>
      </c>
      <c r="AY857" s="154" t="s">
        <v>120</v>
      </c>
    </row>
    <row r="858" spans="2:65" s="12" customFormat="1">
      <c r="B858" s="153"/>
      <c r="D858" s="146" t="s">
        <v>230</v>
      </c>
      <c r="E858" s="154" t="s">
        <v>1</v>
      </c>
      <c r="F858" s="155" t="s">
        <v>1213</v>
      </c>
      <c r="H858" s="156">
        <v>1.548</v>
      </c>
      <c r="I858" s="157"/>
      <c r="L858" s="153"/>
      <c r="M858" s="158"/>
      <c r="T858" s="159"/>
      <c r="AT858" s="154" t="s">
        <v>230</v>
      </c>
      <c r="AU858" s="154" t="s">
        <v>129</v>
      </c>
      <c r="AV858" s="12" t="s">
        <v>129</v>
      </c>
      <c r="AW858" s="12" t="s">
        <v>32</v>
      </c>
      <c r="AX858" s="12" t="s">
        <v>77</v>
      </c>
      <c r="AY858" s="154" t="s">
        <v>120</v>
      </c>
    </row>
    <row r="859" spans="2:65" s="13" customFormat="1">
      <c r="B859" s="170"/>
      <c r="D859" s="146" t="s">
        <v>230</v>
      </c>
      <c r="E859" s="171" t="s">
        <v>1</v>
      </c>
      <c r="F859" s="172" t="s">
        <v>335</v>
      </c>
      <c r="H859" s="173">
        <v>3.0960000000000001</v>
      </c>
      <c r="I859" s="174"/>
      <c r="L859" s="170"/>
      <c r="M859" s="175"/>
      <c r="T859" s="176"/>
      <c r="AT859" s="171" t="s">
        <v>230</v>
      </c>
      <c r="AU859" s="171" t="s">
        <v>129</v>
      </c>
      <c r="AV859" s="13" t="s">
        <v>138</v>
      </c>
      <c r="AW859" s="13" t="s">
        <v>32</v>
      </c>
      <c r="AX859" s="13" t="s">
        <v>77</v>
      </c>
      <c r="AY859" s="171" t="s">
        <v>120</v>
      </c>
    </row>
    <row r="860" spans="2:65" s="14" customFormat="1">
      <c r="B860" s="177"/>
      <c r="D860" s="146" t="s">
        <v>230</v>
      </c>
      <c r="E860" s="178" t="s">
        <v>1</v>
      </c>
      <c r="F860" s="179" t="s">
        <v>304</v>
      </c>
      <c r="H860" s="180">
        <v>3.0960000000000001</v>
      </c>
      <c r="I860" s="181"/>
      <c r="L860" s="177"/>
      <c r="M860" s="182"/>
      <c r="T860" s="183"/>
      <c r="AT860" s="178" t="s">
        <v>230</v>
      </c>
      <c r="AU860" s="178" t="s">
        <v>129</v>
      </c>
      <c r="AV860" s="14" t="s">
        <v>142</v>
      </c>
      <c r="AW860" s="14" t="s">
        <v>32</v>
      </c>
      <c r="AX860" s="14" t="s">
        <v>85</v>
      </c>
      <c r="AY860" s="178" t="s">
        <v>120</v>
      </c>
    </row>
    <row r="861" spans="2:65" s="1" customFormat="1" ht="24.2" customHeight="1">
      <c r="B861" s="132"/>
      <c r="C861" s="133" t="s">
        <v>1214</v>
      </c>
      <c r="D861" s="133" t="s">
        <v>123</v>
      </c>
      <c r="E861" s="134" t="s">
        <v>1215</v>
      </c>
      <c r="F861" s="135" t="s">
        <v>1216</v>
      </c>
      <c r="G861" s="136" t="s">
        <v>322</v>
      </c>
      <c r="H861" s="137">
        <v>2</v>
      </c>
      <c r="I861" s="138"/>
      <c r="J861" s="139">
        <f>ROUND(I861*H861,2)</f>
        <v>0</v>
      </c>
      <c r="K861" s="135" t="s">
        <v>127</v>
      </c>
      <c r="L861" s="32"/>
      <c r="M861" s="140" t="s">
        <v>1</v>
      </c>
      <c r="N861" s="141" t="s">
        <v>43</v>
      </c>
      <c r="P861" s="142">
        <f>O861*H861</f>
        <v>0</v>
      </c>
      <c r="Q861" s="142">
        <v>0</v>
      </c>
      <c r="R861" s="142">
        <f>Q861*H861</f>
        <v>0</v>
      </c>
      <c r="S861" s="142">
        <v>3.1E-2</v>
      </c>
      <c r="T861" s="143">
        <f>S861*H861</f>
        <v>6.2E-2</v>
      </c>
      <c r="AR861" s="144" t="s">
        <v>142</v>
      </c>
      <c r="AT861" s="144" t="s">
        <v>123</v>
      </c>
      <c r="AU861" s="144" t="s">
        <v>129</v>
      </c>
      <c r="AY861" s="17" t="s">
        <v>120</v>
      </c>
      <c r="BE861" s="145">
        <f>IF(N861="základní",J861,0)</f>
        <v>0</v>
      </c>
      <c r="BF861" s="145">
        <f>IF(N861="snížená",J861,0)</f>
        <v>0</v>
      </c>
      <c r="BG861" s="145">
        <f>IF(N861="zákl. přenesená",J861,0)</f>
        <v>0</v>
      </c>
      <c r="BH861" s="145">
        <f>IF(N861="sníž. přenesená",J861,0)</f>
        <v>0</v>
      </c>
      <c r="BI861" s="145">
        <f>IF(N861="nulová",J861,0)</f>
        <v>0</v>
      </c>
      <c r="BJ861" s="17" t="s">
        <v>129</v>
      </c>
      <c r="BK861" s="145">
        <f>ROUND(I861*H861,2)</f>
        <v>0</v>
      </c>
      <c r="BL861" s="17" t="s">
        <v>142</v>
      </c>
      <c r="BM861" s="144" t="s">
        <v>1217</v>
      </c>
    </row>
    <row r="862" spans="2:65" s="12" customFormat="1">
      <c r="B862" s="153"/>
      <c r="D862" s="146" t="s">
        <v>230</v>
      </c>
      <c r="E862" s="154" t="s">
        <v>1</v>
      </c>
      <c r="F862" s="155" t="s">
        <v>1218</v>
      </c>
      <c r="H862" s="156">
        <v>2</v>
      </c>
      <c r="I862" s="157"/>
      <c r="L862" s="153"/>
      <c r="M862" s="158"/>
      <c r="T862" s="159"/>
      <c r="AT862" s="154" t="s">
        <v>230</v>
      </c>
      <c r="AU862" s="154" t="s">
        <v>129</v>
      </c>
      <c r="AV862" s="12" t="s">
        <v>129</v>
      </c>
      <c r="AW862" s="12" t="s">
        <v>32</v>
      </c>
      <c r="AX862" s="12" t="s">
        <v>85</v>
      </c>
      <c r="AY862" s="154" t="s">
        <v>120</v>
      </c>
    </row>
    <row r="863" spans="2:65" s="1" customFormat="1" ht="24.2" customHeight="1">
      <c r="B863" s="132"/>
      <c r="C863" s="133" t="s">
        <v>1219</v>
      </c>
      <c r="D863" s="133" t="s">
        <v>123</v>
      </c>
      <c r="E863" s="134" t="s">
        <v>1220</v>
      </c>
      <c r="F863" s="135" t="s">
        <v>1221</v>
      </c>
      <c r="G863" s="136" t="s">
        <v>322</v>
      </c>
      <c r="H863" s="137">
        <v>2</v>
      </c>
      <c r="I863" s="138"/>
      <c r="J863" s="139">
        <f>ROUND(I863*H863,2)</f>
        <v>0</v>
      </c>
      <c r="K863" s="135" t="s">
        <v>127</v>
      </c>
      <c r="L863" s="32"/>
      <c r="M863" s="140" t="s">
        <v>1</v>
      </c>
      <c r="N863" s="141" t="s">
        <v>43</v>
      </c>
      <c r="P863" s="142">
        <f>O863*H863</f>
        <v>0</v>
      </c>
      <c r="Q863" s="142">
        <v>0</v>
      </c>
      <c r="R863" s="142">
        <f>Q863*H863</f>
        <v>0</v>
      </c>
      <c r="S863" s="142">
        <v>6.2E-2</v>
      </c>
      <c r="T863" s="143">
        <f>S863*H863</f>
        <v>0.124</v>
      </c>
      <c r="AR863" s="144" t="s">
        <v>142</v>
      </c>
      <c r="AT863" s="144" t="s">
        <v>123</v>
      </c>
      <c r="AU863" s="144" t="s">
        <v>129</v>
      </c>
      <c r="AY863" s="17" t="s">
        <v>120</v>
      </c>
      <c r="BE863" s="145">
        <f>IF(N863="základní",J863,0)</f>
        <v>0</v>
      </c>
      <c r="BF863" s="145">
        <f>IF(N863="snížená",J863,0)</f>
        <v>0</v>
      </c>
      <c r="BG863" s="145">
        <f>IF(N863="zákl. přenesená",J863,0)</f>
        <v>0</v>
      </c>
      <c r="BH863" s="145">
        <f>IF(N863="sníž. přenesená",J863,0)</f>
        <v>0</v>
      </c>
      <c r="BI863" s="145">
        <f>IF(N863="nulová",J863,0)</f>
        <v>0</v>
      </c>
      <c r="BJ863" s="17" t="s">
        <v>129</v>
      </c>
      <c r="BK863" s="145">
        <f>ROUND(I863*H863,2)</f>
        <v>0</v>
      </c>
      <c r="BL863" s="17" t="s">
        <v>142</v>
      </c>
      <c r="BM863" s="144" t="s">
        <v>1222</v>
      </c>
    </row>
    <row r="864" spans="2:65" s="12" customFormat="1">
      <c r="B864" s="153"/>
      <c r="D864" s="146" t="s">
        <v>230</v>
      </c>
      <c r="E864" s="154" t="s">
        <v>1</v>
      </c>
      <c r="F864" s="155" t="s">
        <v>1218</v>
      </c>
      <c r="H864" s="156">
        <v>2</v>
      </c>
      <c r="I864" s="157"/>
      <c r="L864" s="153"/>
      <c r="M864" s="158"/>
      <c r="T864" s="159"/>
      <c r="AT864" s="154" t="s">
        <v>230</v>
      </c>
      <c r="AU864" s="154" t="s">
        <v>129</v>
      </c>
      <c r="AV864" s="12" t="s">
        <v>129</v>
      </c>
      <c r="AW864" s="12" t="s">
        <v>32</v>
      </c>
      <c r="AX864" s="12" t="s">
        <v>85</v>
      </c>
      <c r="AY864" s="154" t="s">
        <v>120</v>
      </c>
    </row>
    <row r="865" spans="2:65" s="1" customFormat="1" ht="24.2" customHeight="1">
      <c r="B865" s="132"/>
      <c r="C865" s="133" t="s">
        <v>1223</v>
      </c>
      <c r="D865" s="133" t="s">
        <v>123</v>
      </c>
      <c r="E865" s="134" t="s">
        <v>1224</v>
      </c>
      <c r="F865" s="135" t="s">
        <v>1225</v>
      </c>
      <c r="G865" s="136" t="s">
        <v>234</v>
      </c>
      <c r="H865" s="137">
        <v>0.30299999999999999</v>
      </c>
      <c r="I865" s="138"/>
      <c r="J865" s="139">
        <f>ROUND(I865*H865,2)</f>
        <v>0</v>
      </c>
      <c r="K865" s="135" t="s">
        <v>127</v>
      </c>
      <c r="L865" s="32"/>
      <c r="M865" s="140" t="s">
        <v>1</v>
      </c>
      <c r="N865" s="141" t="s">
        <v>43</v>
      </c>
      <c r="P865" s="142">
        <f>O865*H865</f>
        <v>0</v>
      </c>
      <c r="Q865" s="142">
        <v>0</v>
      </c>
      <c r="R865" s="142">
        <f>Q865*H865</f>
        <v>0</v>
      </c>
      <c r="S865" s="142">
        <v>1.8</v>
      </c>
      <c r="T865" s="143">
        <f>S865*H865</f>
        <v>0.5454</v>
      </c>
      <c r="AR865" s="144" t="s">
        <v>142</v>
      </c>
      <c r="AT865" s="144" t="s">
        <v>123</v>
      </c>
      <c r="AU865" s="144" t="s">
        <v>129</v>
      </c>
      <c r="AY865" s="17" t="s">
        <v>120</v>
      </c>
      <c r="BE865" s="145">
        <f>IF(N865="základní",J865,0)</f>
        <v>0</v>
      </c>
      <c r="BF865" s="145">
        <f>IF(N865="snížená",J865,0)</f>
        <v>0</v>
      </c>
      <c r="BG865" s="145">
        <f>IF(N865="zákl. přenesená",J865,0)</f>
        <v>0</v>
      </c>
      <c r="BH865" s="145">
        <f>IF(N865="sníž. přenesená",J865,0)</f>
        <v>0</v>
      </c>
      <c r="BI865" s="145">
        <f>IF(N865="nulová",J865,0)</f>
        <v>0</v>
      </c>
      <c r="BJ865" s="17" t="s">
        <v>129</v>
      </c>
      <c r="BK865" s="145">
        <f>ROUND(I865*H865,2)</f>
        <v>0</v>
      </c>
      <c r="BL865" s="17" t="s">
        <v>142</v>
      </c>
      <c r="BM865" s="144" t="s">
        <v>1226</v>
      </c>
    </row>
    <row r="866" spans="2:65" s="12" customFormat="1">
      <c r="B866" s="153"/>
      <c r="D866" s="146" t="s">
        <v>230</v>
      </c>
      <c r="E866" s="154" t="s">
        <v>1</v>
      </c>
      <c r="F866" s="155" t="s">
        <v>1227</v>
      </c>
      <c r="H866" s="156">
        <v>0.249</v>
      </c>
      <c r="I866" s="157"/>
      <c r="L866" s="153"/>
      <c r="M866" s="158"/>
      <c r="T866" s="159"/>
      <c r="AT866" s="154" t="s">
        <v>230</v>
      </c>
      <c r="AU866" s="154" t="s">
        <v>129</v>
      </c>
      <c r="AV866" s="12" t="s">
        <v>129</v>
      </c>
      <c r="AW866" s="12" t="s">
        <v>32</v>
      </c>
      <c r="AX866" s="12" t="s">
        <v>77</v>
      </c>
      <c r="AY866" s="154" t="s">
        <v>120</v>
      </c>
    </row>
    <row r="867" spans="2:65" s="12" customFormat="1">
      <c r="B867" s="153"/>
      <c r="D867" s="146" t="s">
        <v>230</v>
      </c>
      <c r="E867" s="154" t="s">
        <v>1</v>
      </c>
      <c r="F867" s="155" t="s">
        <v>1228</v>
      </c>
      <c r="H867" s="156">
        <v>5.3999999999999999E-2</v>
      </c>
      <c r="I867" s="157"/>
      <c r="L867" s="153"/>
      <c r="M867" s="158"/>
      <c r="T867" s="159"/>
      <c r="AT867" s="154" t="s">
        <v>230</v>
      </c>
      <c r="AU867" s="154" t="s">
        <v>129</v>
      </c>
      <c r="AV867" s="12" t="s">
        <v>129</v>
      </c>
      <c r="AW867" s="12" t="s">
        <v>32</v>
      </c>
      <c r="AX867" s="12" t="s">
        <v>77</v>
      </c>
      <c r="AY867" s="154" t="s">
        <v>120</v>
      </c>
    </row>
    <row r="868" spans="2:65" s="13" customFormat="1">
      <c r="B868" s="170"/>
      <c r="D868" s="146" t="s">
        <v>230</v>
      </c>
      <c r="E868" s="171" t="s">
        <v>1</v>
      </c>
      <c r="F868" s="172" t="s">
        <v>303</v>
      </c>
      <c r="H868" s="173">
        <v>0.30299999999999999</v>
      </c>
      <c r="I868" s="174"/>
      <c r="L868" s="170"/>
      <c r="M868" s="175"/>
      <c r="T868" s="176"/>
      <c r="AT868" s="171" t="s">
        <v>230</v>
      </c>
      <c r="AU868" s="171" t="s">
        <v>129</v>
      </c>
      <c r="AV868" s="13" t="s">
        <v>138</v>
      </c>
      <c r="AW868" s="13" t="s">
        <v>32</v>
      </c>
      <c r="AX868" s="13" t="s">
        <v>77</v>
      </c>
      <c r="AY868" s="171" t="s">
        <v>120</v>
      </c>
    </row>
    <row r="869" spans="2:65" s="14" customFormat="1">
      <c r="B869" s="177"/>
      <c r="D869" s="146" t="s">
        <v>230</v>
      </c>
      <c r="E869" s="178" t="s">
        <v>1</v>
      </c>
      <c r="F869" s="179" t="s">
        <v>304</v>
      </c>
      <c r="H869" s="180">
        <v>0.30299999999999999</v>
      </c>
      <c r="I869" s="181"/>
      <c r="L869" s="177"/>
      <c r="M869" s="182"/>
      <c r="T869" s="183"/>
      <c r="AT869" s="178" t="s">
        <v>230</v>
      </c>
      <c r="AU869" s="178" t="s">
        <v>129</v>
      </c>
      <c r="AV869" s="14" t="s">
        <v>142</v>
      </c>
      <c r="AW869" s="14" t="s">
        <v>32</v>
      </c>
      <c r="AX869" s="14" t="s">
        <v>85</v>
      </c>
      <c r="AY869" s="178" t="s">
        <v>120</v>
      </c>
    </row>
    <row r="870" spans="2:65" s="1" customFormat="1" ht="24.2" customHeight="1">
      <c r="B870" s="132"/>
      <c r="C870" s="133" t="s">
        <v>1229</v>
      </c>
      <c r="D870" s="133" t="s">
        <v>123</v>
      </c>
      <c r="E870" s="134" t="s">
        <v>1230</v>
      </c>
      <c r="F870" s="135" t="s">
        <v>1231</v>
      </c>
      <c r="G870" s="136" t="s">
        <v>339</v>
      </c>
      <c r="H870" s="137">
        <v>14.2</v>
      </c>
      <c r="I870" s="138"/>
      <c r="J870" s="139">
        <f>ROUND(I870*H870,2)</f>
        <v>0</v>
      </c>
      <c r="K870" s="135" t="s">
        <v>127</v>
      </c>
      <c r="L870" s="32"/>
      <c r="M870" s="140" t="s">
        <v>1</v>
      </c>
      <c r="N870" s="141" t="s">
        <v>43</v>
      </c>
      <c r="P870" s="142">
        <f>O870*H870</f>
        <v>0</v>
      </c>
      <c r="Q870" s="142">
        <v>0</v>
      </c>
      <c r="R870" s="142">
        <f>Q870*H870</f>
        <v>0</v>
      </c>
      <c r="S870" s="142">
        <v>4.2000000000000003E-2</v>
      </c>
      <c r="T870" s="143">
        <f>S870*H870</f>
        <v>0.59640000000000004</v>
      </c>
      <c r="AR870" s="144" t="s">
        <v>142</v>
      </c>
      <c r="AT870" s="144" t="s">
        <v>123</v>
      </c>
      <c r="AU870" s="144" t="s">
        <v>129</v>
      </c>
      <c r="AY870" s="17" t="s">
        <v>120</v>
      </c>
      <c r="BE870" s="145">
        <f>IF(N870="základní",J870,0)</f>
        <v>0</v>
      </c>
      <c r="BF870" s="145">
        <f>IF(N870="snížená",J870,0)</f>
        <v>0</v>
      </c>
      <c r="BG870" s="145">
        <f>IF(N870="zákl. přenesená",J870,0)</f>
        <v>0</v>
      </c>
      <c r="BH870" s="145">
        <f>IF(N870="sníž. přenesená",J870,0)</f>
        <v>0</v>
      </c>
      <c r="BI870" s="145">
        <f>IF(N870="nulová",J870,0)</f>
        <v>0</v>
      </c>
      <c r="BJ870" s="17" t="s">
        <v>129</v>
      </c>
      <c r="BK870" s="145">
        <f>ROUND(I870*H870,2)</f>
        <v>0</v>
      </c>
      <c r="BL870" s="17" t="s">
        <v>142</v>
      </c>
      <c r="BM870" s="144" t="s">
        <v>1232</v>
      </c>
    </row>
    <row r="871" spans="2:65" s="12" customFormat="1">
      <c r="B871" s="153"/>
      <c r="D871" s="146" t="s">
        <v>230</v>
      </c>
      <c r="E871" s="154" t="s">
        <v>1</v>
      </c>
      <c r="F871" s="155" t="s">
        <v>1233</v>
      </c>
      <c r="H871" s="156">
        <v>9</v>
      </c>
      <c r="I871" s="157"/>
      <c r="L871" s="153"/>
      <c r="M871" s="158"/>
      <c r="T871" s="159"/>
      <c r="AT871" s="154" t="s">
        <v>230</v>
      </c>
      <c r="AU871" s="154" t="s">
        <v>129</v>
      </c>
      <c r="AV871" s="12" t="s">
        <v>129</v>
      </c>
      <c r="AW871" s="12" t="s">
        <v>32</v>
      </c>
      <c r="AX871" s="12" t="s">
        <v>77</v>
      </c>
      <c r="AY871" s="154" t="s">
        <v>120</v>
      </c>
    </row>
    <row r="872" spans="2:65" s="12" customFormat="1">
      <c r="B872" s="153"/>
      <c r="D872" s="146" t="s">
        <v>230</v>
      </c>
      <c r="E872" s="154" t="s">
        <v>1</v>
      </c>
      <c r="F872" s="155" t="s">
        <v>1234</v>
      </c>
      <c r="H872" s="156">
        <v>5.2</v>
      </c>
      <c r="I872" s="157"/>
      <c r="L872" s="153"/>
      <c r="M872" s="158"/>
      <c r="T872" s="159"/>
      <c r="AT872" s="154" t="s">
        <v>230</v>
      </c>
      <c r="AU872" s="154" t="s">
        <v>129</v>
      </c>
      <c r="AV872" s="12" t="s">
        <v>129</v>
      </c>
      <c r="AW872" s="12" t="s">
        <v>32</v>
      </c>
      <c r="AX872" s="12" t="s">
        <v>77</v>
      </c>
      <c r="AY872" s="154" t="s">
        <v>120</v>
      </c>
    </row>
    <row r="873" spans="2:65" s="14" customFormat="1">
      <c r="B873" s="177"/>
      <c r="D873" s="146" t="s">
        <v>230</v>
      </c>
      <c r="E873" s="178" t="s">
        <v>1</v>
      </c>
      <c r="F873" s="179" t="s">
        <v>304</v>
      </c>
      <c r="H873" s="180">
        <v>14.2</v>
      </c>
      <c r="I873" s="181"/>
      <c r="L873" s="177"/>
      <c r="M873" s="182"/>
      <c r="T873" s="183"/>
      <c r="AT873" s="178" t="s">
        <v>230</v>
      </c>
      <c r="AU873" s="178" t="s">
        <v>129</v>
      </c>
      <c r="AV873" s="14" t="s">
        <v>142</v>
      </c>
      <c r="AW873" s="14" t="s">
        <v>32</v>
      </c>
      <c r="AX873" s="14" t="s">
        <v>85</v>
      </c>
      <c r="AY873" s="178" t="s">
        <v>120</v>
      </c>
    </row>
    <row r="874" spans="2:65" s="1" customFormat="1" ht="37.9" customHeight="1">
      <c r="B874" s="132"/>
      <c r="C874" s="133" t="s">
        <v>1235</v>
      </c>
      <c r="D874" s="133" t="s">
        <v>123</v>
      </c>
      <c r="E874" s="134" t="s">
        <v>1236</v>
      </c>
      <c r="F874" s="135" t="s">
        <v>1237</v>
      </c>
      <c r="G874" s="136" t="s">
        <v>228</v>
      </c>
      <c r="H874" s="137">
        <v>123</v>
      </c>
      <c r="I874" s="138"/>
      <c r="J874" s="139">
        <f>ROUND(I874*H874,2)</f>
        <v>0</v>
      </c>
      <c r="K874" s="135" t="s">
        <v>127</v>
      </c>
      <c r="L874" s="32"/>
      <c r="M874" s="140" t="s">
        <v>1</v>
      </c>
      <c r="N874" s="141" t="s">
        <v>43</v>
      </c>
      <c r="P874" s="142">
        <f>O874*H874</f>
        <v>0</v>
      </c>
      <c r="Q874" s="142">
        <v>0</v>
      </c>
      <c r="R874" s="142">
        <f>Q874*H874</f>
        <v>0</v>
      </c>
      <c r="S874" s="142">
        <v>0.05</v>
      </c>
      <c r="T874" s="143">
        <f>S874*H874</f>
        <v>6.15</v>
      </c>
      <c r="AR874" s="144" t="s">
        <v>142</v>
      </c>
      <c r="AT874" s="144" t="s">
        <v>123</v>
      </c>
      <c r="AU874" s="144" t="s">
        <v>129</v>
      </c>
      <c r="AY874" s="17" t="s">
        <v>120</v>
      </c>
      <c r="BE874" s="145">
        <f>IF(N874="základní",J874,0)</f>
        <v>0</v>
      </c>
      <c r="BF874" s="145">
        <f>IF(N874="snížená",J874,0)</f>
        <v>0</v>
      </c>
      <c r="BG874" s="145">
        <f>IF(N874="zákl. přenesená",J874,0)</f>
        <v>0</v>
      </c>
      <c r="BH874" s="145">
        <f>IF(N874="sníž. přenesená",J874,0)</f>
        <v>0</v>
      </c>
      <c r="BI874" s="145">
        <f>IF(N874="nulová",J874,0)</f>
        <v>0</v>
      </c>
      <c r="BJ874" s="17" t="s">
        <v>129</v>
      </c>
      <c r="BK874" s="145">
        <f>ROUND(I874*H874,2)</f>
        <v>0</v>
      </c>
      <c r="BL874" s="17" t="s">
        <v>142</v>
      </c>
      <c r="BM874" s="144" t="s">
        <v>1238</v>
      </c>
    </row>
    <row r="875" spans="2:65" s="12" customFormat="1">
      <c r="B875" s="153"/>
      <c r="D875" s="146" t="s">
        <v>230</v>
      </c>
      <c r="E875" s="154" t="s">
        <v>1</v>
      </c>
      <c r="F875" s="155" t="s">
        <v>1239</v>
      </c>
      <c r="H875" s="156">
        <v>61.5</v>
      </c>
      <c r="I875" s="157"/>
      <c r="L875" s="153"/>
      <c r="M875" s="158"/>
      <c r="T875" s="159"/>
      <c r="AT875" s="154" t="s">
        <v>230</v>
      </c>
      <c r="AU875" s="154" t="s">
        <v>129</v>
      </c>
      <c r="AV875" s="12" t="s">
        <v>129</v>
      </c>
      <c r="AW875" s="12" t="s">
        <v>32</v>
      </c>
      <c r="AX875" s="12" t="s">
        <v>77</v>
      </c>
      <c r="AY875" s="154" t="s">
        <v>120</v>
      </c>
    </row>
    <row r="876" spans="2:65" s="12" customFormat="1">
      <c r="B876" s="153"/>
      <c r="D876" s="146" t="s">
        <v>230</v>
      </c>
      <c r="E876" s="154" t="s">
        <v>1</v>
      </c>
      <c r="F876" s="155" t="s">
        <v>1239</v>
      </c>
      <c r="H876" s="156">
        <v>61.5</v>
      </c>
      <c r="I876" s="157"/>
      <c r="L876" s="153"/>
      <c r="M876" s="158"/>
      <c r="T876" s="159"/>
      <c r="AT876" s="154" t="s">
        <v>230</v>
      </c>
      <c r="AU876" s="154" t="s">
        <v>129</v>
      </c>
      <c r="AV876" s="12" t="s">
        <v>129</v>
      </c>
      <c r="AW876" s="12" t="s">
        <v>32</v>
      </c>
      <c r="AX876" s="12" t="s">
        <v>77</v>
      </c>
      <c r="AY876" s="154" t="s">
        <v>120</v>
      </c>
    </row>
    <row r="877" spans="2:65" s="13" customFormat="1">
      <c r="B877" s="170"/>
      <c r="D877" s="146" t="s">
        <v>230</v>
      </c>
      <c r="E877" s="171" t="s">
        <v>1</v>
      </c>
      <c r="F877" s="172" t="s">
        <v>335</v>
      </c>
      <c r="H877" s="173">
        <v>123</v>
      </c>
      <c r="I877" s="174"/>
      <c r="L877" s="170"/>
      <c r="M877" s="175"/>
      <c r="T877" s="176"/>
      <c r="AT877" s="171" t="s">
        <v>230</v>
      </c>
      <c r="AU877" s="171" t="s">
        <v>129</v>
      </c>
      <c r="AV877" s="13" t="s">
        <v>138</v>
      </c>
      <c r="AW877" s="13" t="s">
        <v>32</v>
      </c>
      <c r="AX877" s="13" t="s">
        <v>77</v>
      </c>
      <c r="AY877" s="171" t="s">
        <v>120</v>
      </c>
    </row>
    <row r="878" spans="2:65" s="14" customFormat="1">
      <c r="B878" s="177"/>
      <c r="D878" s="146" t="s">
        <v>230</v>
      </c>
      <c r="E878" s="178" t="s">
        <v>1</v>
      </c>
      <c r="F878" s="179" t="s">
        <v>304</v>
      </c>
      <c r="H878" s="180">
        <v>123</v>
      </c>
      <c r="I878" s="181"/>
      <c r="L878" s="177"/>
      <c r="M878" s="182"/>
      <c r="T878" s="183"/>
      <c r="AT878" s="178" t="s">
        <v>230</v>
      </c>
      <c r="AU878" s="178" t="s">
        <v>129</v>
      </c>
      <c r="AV878" s="14" t="s">
        <v>142</v>
      </c>
      <c r="AW878" s="14" t="s">
        <v>32</v>
      </c>
      <c r="AX878" s="14" t="s">
        <v>85</v>
      </c>
      <c r="AY878" s="178" t="s">
        <v>120</v>
      </c>
    </row>
    <row r="879" spans="2:65" s="1" customFormat="1" ht="37.9" customHeight="1">
      <c r="B879" s="132"/>
      <c r="C879" s="133" t="s">
        <v>1240</v>
      </c>
      <c r="D879" s="133" t="s">
        <v>123</v>
      </c>
      <c r="E879" s="134" t="s">
        <v>1241</v>
      </c>
      <c r="F879" s="135" t="s">
        <v>1242</v>
      </c>
      <c r="G879" s="136" t="s">
        <v>228</v>
      </c>
      <c r="H879" s="137">
        <v>394.8</v>
      </c>
      <c r="I879" s="138"/>
      <c r="J879" s="139">
        <f>ROUND(I879*H879,2)</f>
        <v>0</v>
      </c>
      <c r="K879" s="135" t="s">
        <v>127</v>
      </c>
      <c r="L879" s="32"/>
      <c r="M879" s="140" t="s">
        <v>1</v>
      </c>
      <c r="N879" s="141" t="s">
        <v>43</v>
      </c>
      <c r="P879" s="142">
        <f>O879*H879</f>
        <v>0</v>
      </c>
      <c r="Q879" s="142">
        <v>0</v>
      </c>
      <c r="R879" s="142">
        <f>Q879*H879</f>
        <v>0</v>
      </c>
      <c r="S879" s="142">
        <v>4.5999999999999999E-2</v>
      </c>
      <c r="T879" s="143">
        <f>S879*H879</f>
        <v>18.160800000000002</v>
      </c>
      <c r="AR879" s="144" t="s">
        <v>142</v>
      </c>
      <c r="AT879" s="144" t="s">
        <v>123</v>
      </c>
      <c r="AU879" s="144" t="s">
        <v>129</v>
      </c>
      <c r="AY879" s="17" t="s">
        <v>120</v>
      </c>
      <c r="BE879" s="145">
        <f>IF(N879="základní",J879,0)</f>
        <v>0</v>
      </c>
      <c r="BF879" s="145">
        <f>IF(N879="snížená",J879,0)</f>
        <v>0</v>
      </c>
      <c r="BG879" s="145">
        <f>IF(N879="zákl. přenesená",J879,0)</f>
        <v>0</v>
      </c>
      <c r="BH879" s="145">
        <f>IF(N879="sníž. přenesená",J879,0)</f>
        <v>0</v>
      </c>
      <c r="BI879" s="145">
        <f>IF(N879="nulová",J879,0)</f>
        <v>0</v>
      </c>
      <c r="BJ879" s="17" t="s">
        <v>129</v>
      </c>
      <c r="BK879" s="145">
        <f>ROUND(I879*H879,2)</f>
        <v>0</v>
      </c>
      <c r="BL879" s="17" t="s">
        <v>142</v>
      </c>
      <c r="BM879" s="144" t="s">
        <v>1243</v>
      </c>
    </row>
    <row r="880" spans="2:65" s="12" customFormat="1">
      <c r="B880" s="153"/>
      <c r="D880" s="146" t="s">
        <v>230</v>
      </c>
      <c r="E880" s="154" t="s">
        <v>1</v>
      </c>
      <c r="F880" s="155" t="s">
        <v>1244</v>
      </c>
      <c r="H880" s="156">
        <v>30</v>
      </c>
      <c r="I880" s="157"/>
      <c r="L880" s="153"/>
      <c r="M880" s="158"/>
      <c r="T880" s="159"/>
      <c r="AT880" s="154" t="s">
        <v>230</v>
      </c>
      <c r="AU880" s="154" t="s">
        <v>129</v>
      </c>
      <c r="AV880" s="12" t="s">
        <v>129</v>
      </c>
      <c r="AW880" s="12" t="s">
        <v>32</v>
      </c>
      <c r="AX880" s="12" t="s">
        <v>77</v>
      </c>
      <c r="AY880" s="154" t="s">
        <v>120</v>
      </c>
    </row>
    <row r="881" spans="2:51" s="13" customFormat="1">
      <c r="B881" s="170"/>
      <c r="D881" s="146" t="s">
        <v>230</v>
      </c>
      <c r="E881" s="171" t="s">
        <v>1</v>
      </c>
      <c r="F881" s="172" t="s">
        <v>303</v>
      </c>
      <c r="H881" s="173">
        <v>30</v>
      </c>
      <c r="I881" s="174"/>
      <c r="L881" s="170"/>
      <c r="M881" s="175"/>
      <c r="T881" s="176"/>
      <c r="AT881" s="171" t="s">
        <v>230</v>
      </c>
      <c r="AU881" s="171" t="s">
        <v>129</v>
      </c>
      <c r="AV881" s="13" t="s">
        <v>138</v>
      </c>
      <c r="AW881" s="13" t="s">
        <v>32</v>
      </c>
      <c r="AX881" s="13" t="s">
        <v>77</v>
      </c>
      <c r="AY881" s="171" t="s">
        <v>120</v>
      </c>
    </row>
    <row r="882" spans="2:51" s="12" customFormat="1">
      <c r="B882" s="153"/>
      <c r="D882" s="146" t="s">
        <v>230</v>
      </c>
      <c r="E882" s="154" t="s">
        <v>1</v>
      </c>
      <c r="F882" s="155" t="s">
        <v>1245</v>
      </c>
      <c r="H882" s="156">
        <v>49.4</v>
      </c>
      <c r="I882" s="157"/>
      <c r="L882" s="153"/>
      <c r="M882" s="158"/>
      <c r="T882" s="159"/>
      <c r="AT882" s="154" t="s">
        <v>230</v>
      </c>
      <c r="AU882" s="154" t="s">
        <v>129</v>
      </c>
      <c r="AV882" s="12" t="s">
        <v>129</v>
      </c>
      <c r="AW882" s="12" t="s">
        <v>32</v>
      </c>
      <c r="AX882" s="12" t="s">
        <v>77</v>
      </c>
      <c r="AY882" s="154" t="s">
        <v>120</v>
      </c>
    </row>
    <row r="883" spans="2:51" s="12" customFormat="1">
      <c r="B883" s="153"/>
      <c r="D883" s="146" t="s">
        <v>230</v>
      </c>
      <c r="E883" s="154" t="s">
        <v>1</v>
      </c>
      <c r="F883" s="155" t="s">
        <v>1246</v>
      </c>
      <c r="H883" s="156">
        <v>61.88</v>
      </c>
      <c r="I883" s="157"/>
      <c r="L883" s="153"/>
      <c r="M883" s="158"/>
      <c r="T883" s="159"/>
      <c r="AT883" s="154" t="s">
        <v>230</v>
      </c>
      <c r="AU883" s="154" t="s">
        <v>129</v>
      </c>
      <c r="AV883" s="12" t="s">
        <v>129</v>
      </c>
      <c r="AW883" s="12" t="s">
        <v>32</v>
      </c>
      <c r="AX883" s="12" t="s">
        <v>77</v>
      </c>
      <c r="AY883" s="154" t="s">
        <v>120</v>
      </c>
    </row>
    <row r="884" spans="2:51" s="12" customFormat="1">
      <c r="B884" s="153"/>
      <c r="D884" s="146" t="s">
        <v>230</v>
      </c>
      <c r="E884" s="154" t="s">
        <v>1</v>
      </c>
      <c r="F884" s="155" t="s">
        <v>688</v>
      </c>
      <c r="H884" s="156">
        <v>-3.6</v>
      </c>
      <c r="I884" s="157"/>
      <c r="L884" s="153"/>
      <c r="M884" s="158"/>
      <c r="T884" s="159"/>
      <c r="AT884" s="154" t="s">
        <v>230</v>
      </c>
      <c r="AU884" s="154" t="s">
        <v>129</v>
      </c>
      <c r="AV884" s="12" t="s">
        <v>129</v>
      </c>
      <c r="AW884" s="12" t="s">
        <v>32</v>
      </c>
      <c r="AX884" s="12" t="s">
        <v>77</v>
      </c>
      <c r="AY884" s="154" t="s">
        <v>120</v>
      </c>
    </row>
    <row r="885" spans="2:51" s="12" customFormat="1">
      <c r="B885" s="153"/>
      <c r="D885" s="146" t="s">
        <v>230</v>
      </c>
      <c r="E885" s="154" t="s">
        <v>1</v>
      </c>
      <c r="F885" s="155" t="s">
        <v>690</v>
      </c>
      <c r="H885" s="156">
        <v>-1.46</v>
      </c>
      <c r="I885" s="157"/>
      <c r="L885" s="153"/>
      <c r="M885" s="158"/>
      <c r="T885" s="159"/>
      <c r="AT885" s="154" t="s">
        <v>230</v>
      </c>
      <c r="AU885" s="154" t="s">
        <v>129</v>
      </c>
      <c r="AV885" s="12" t="s">
        <v>129</v>
      </c>
      <c r="AW885" s="12" t="s">
        <v>32</v>
      </c>
      <c r="AX885" s="12" t="s">
        <v>77</v>
      </c>
      <c r="AY885" s="154" t="s">
        <v>120</v>
      </c>
    </row>
    <row r="886" spans="2:51" s="12" customFormat="1">
      <c r="B886" s="153"/>
      <c r="D886" s="146" t="s">
        <v>230</v>
      </c>
      <c r="E886" s="154" t="s">
        <v>1</v>
      </c>
      <c r="F886" s="155" t="s">
        <v>1247</v>
      </c>
      <c r="H886" s="156">
        <v>-1.1599999999999999</v>
      </c>
      <c r="I886" s="157"/>
      <c r="L886" s="153"/>
      <c r="M886" s="158"/>
      <c r="T886" s="159"/>
      <c r="AT886" s="154" t="s">
        <v>230</v>
      </c>
      <c r="AU886" s="154" t="s">
        <v>129</v>
      </c>
      <c r="AV886" s="12" t="s">
        <v>129</v>
      </c>
      <c r="AW886" s="12" t="s">
        <v>32</v>
      </c>
      <c r="AX886" s="12" t="s">
        <v>77</v>
      </c>
      <c r="AY886" s="154" t="s">
        <v>120</v>
      </c>
    </row>
    <row r="887" spans="2:51" s="12" customFormat="1">
      <c r="B887" s="153"/>
      <c r="D887" s="146" t="s">
        <v>230</v>
      </c>
      <c r="E887" s="154" t="s">
        <v>1</v>
      </c>
      <c r="F887" s="155" t="s">
        <v>1248</v>
      </c>
      <c r="H887" s="156">
        <v>-0.06</v>
      </c>
      <c r="I887" s="157"/>
      <c r="L887" s="153"/>
      <c r="M887" s="158"/>
      <c r="T887" s="159"/>
      <c r="AT887" s="154" t="s">
        <v>230</v>
      </c>
      <c r="AU887" s="154" t="s">
        <v>129</v>
      </c>
      <c r="AV887" s="12" t="s">
        <v>129</v>
      </c>
      <c r="AW887" s="12" t="s">
        <v>32</v>
      </c>
      <c r="AX887" s="12" t="s">
        <v>77</v>
      </c>
      <c r="AY887" s="154" t="s">
        <v>120</v>
      </c>
    </row>
    <row r="888" spans="2:51" s="12" customFormat="1">
      <c r="B888" s="153"/>
      <c r="D888" s="146" t="s">
        <v>230</v>
      </c>
      <c r="E888" s="154" t="s">
        <v>1</v>
      </c>
      <c r="F888" s="155" t="s">
        <v>1249</v>
      </c>
      <c r="H888" s="156">
        <v>-2.4</v>
      </c>
      <c r="I888" s="157"/>
      <c r="L888" s="153"/>
      <c r="M888" s="158"/>
      <c r="T888" s="159"/>
      <c r="AT888" s="154" t="s">
        <v>230</v>
      </c>
      <c r="AU888" s="154" t="s">
        <v>129</v>
      </c>
      <c r="AV888" s="12" t="s">
        <v>129</v>
      </c>
      <c r="AW888" s="12" t="s">
        <v>32</v>
      </c>
      <c r="AX888" s="12" t="s">
        <v>77</v>
      </c>
      <c r="AY888" s="154" t="s">
        <v>120</v>
      </c>
    </row>
    <row r="889" spans="2:51" s="12" customFormat="1">
      <c r="B889" s="153"/>
      <c r="D889" s="146" t="s">
        <v>230</v>
      </c>
      <c r="E889" s="154" t="s">
        <v>1</v>
      </c>
      <c r="F889" s="155" t="s">
        <v>1250</v>
      </c>
      <c r="H889" s="156">
        <v>-5.4</v>
      </c>
      <c r="I889" s="157"/>
      <c r="L889" s="153"/>
      <c r="M889" s="158"/>
      <c r="T889" s="159"/>
      <c r="AT889" s="154" t="s">
        <v>230</v>
      </c>
      <c r="AU889" s="154" t="s">
        <v>129</v>
      </c>
      <c r="AV889" s="12" t="s">
        <v>129</v>
      </c>
      <c r="AW889" s="12" t="s">
        <v>32</v>
      </c>
      <c r="AX889" s="12" t="s">
        <v>77</v>
      </c>
      <c r="AY889" s="154" t="s">
        <v>120</v>
      </c>
    </row>
    <row r="890" spans="2:51" s="12" customFormat="1">
      <c r="B890" s="153"/>
      <c r="D890" s="146" t="s">
        <v>230</v>
      </c>
      <c r="E890" s="154" t="s">
        <v>1</v>
      </c>
      <c r="F890" s="155" t="s">
        <v>1245</v>
      </c>
      <c r="H890" s="156">
        <v>49.4</v>
      </c>
      <c r="I890" s="157"/>
      <c r="L890" s="153"/>
      <c r="M890" s="158"/>
      <c r="T890" s="159"/>
      <c r="AT890" s="154" t="s">
        <v>230</v>
      </c>
      <c r="AU890" s="154" t="s">
        <v>129</v>
      </c>
      <c r="AV890" s="12" t="s">
        <v>129</v>
      </c>
      <c r="AW890" s="12" t="s">
        <v>32</v>
      </c>
      <c r="AX890" s="12" t="s">
        <v>77</v>
      </c>
      <c r="AY890" s="154" t="s">
        <v>120</v>
      </c>
    </row>
    <row r="891" spans="2:51" s="12" customFormat="1">
      <c r="B891" s="153"/>
      <c r="D891" s="146" t="s">
        <v>230</v>
      </c>
      <c r="E891" s="154" t="s">
        <v>1</v>
      </c>
      <c r="F891" s="155" t="s">
        <v>1246</v>
      </c>
      <c r="H891" s="156">
        <v>61.88</v>
      </c>
      <c r="I891" s="157"/>
      <c r="L891" s="153"/>
      <c r="M891" s="158"/>
      <c r="T891" s="159"/>
      <c r="AT891" s="154" t="s">
        <v>230</v>
      </c>
      <c r="AU891" s="154" t="s">
        <v>129</v>
      </c>
      <c r="AV891" s="12" t="s">
        <v>129</v>
      </c>
      <c r="AW891" s="12" t="s">
        <v>32</v>
      </c>
      <c r="AX891" s="12" t="s">
        <v>77</v>
      </c>
      <c r="AY891" s="154" t="s">
        <v>120</v>
      </c>
    </row>
    <row r="892" spans="2:51" s="12" customFormat="1">
      <c r="B892" s="153"/>
      <c r="D892" s="146" t="s">
        <v>230</v>
      </c>
      <c r="E892" s="154" t="s">
        <v>1</v>
      </c>
      <c r="F892" s="155" t="s">
        <v>688</v>
      </c>
      <c r="H892" s="156">
        <v>-3.6</v>
      </c>
      <c r="I892" s="157"/>
      <c r="L892" s="153"/>
      <c r="M892" s="158"/>
      <c r="T892" s="159"/>
      <c r="AT892" s="154" t="s">
        <v>230</v>
      </c>
      <c r="AU892" s="154" t="s">
        <v>129</v>
      </c>
      <c r="AV892" s="12" t="s">
        <v>129</v>
      </c>
      <c r="AW892" s="12" t="s">
        <v>32</v>
      </c>
      <c r="AX892" s="12" t="s">
        <v>77</v>
      </c>
      <c r="AY892" s="154" t="s">
        <v>120</v>
      </c>
    </row>
    <row r="893" spans="2:51" s="12" customFormat="1">
      <c r="B893" s="153"/>
      <c r="D893" s="146" t="s">
        <v>230</v>
      </c>
      <c r="E893" s="154" t="s">
        <v>1</v>
      </c>
      <c r="F893" s="155" t="s">
        <v>690</v>
      </c>
      <c r="H893" s="156">
        <v>-1.46</v>
      </c>
      <c r="I893" s="157"/>
      <c r="L893" s="153"/>
      <c r="M893" s="158"/>
      <c r="T893" s="159"/>
      <c r="AT893" s="154" t="s">
        <v>230</v>
      </c>
      <c r="AU893" s="154" t="s">
        <v>129</v>
      </c>
      <c r="AV893" s="12" t="s">
        <v>129</v>
      </c>
      <c r="AW893" s="12" t="s">
        <v>32</v>
      </c>
      <c r="AX893" s="12" t="s">
        <v>77</v>
      </c>
      <c r="AY893" s="154" t="s">
        <v>120</v>
      </c>
    </row>
    <row r="894" spans="2:51" s="12" customFormat="1">
      <c r="B894" s="153"/>
      <c r="D894" s="146" t="s">
        <v>230</v>
      </c>
      <c r="E894" s="154" t="s">
        <v>1</v>
      </c>
      <c r="F894" s="155" t="s">
        <v>1247</v>
      </c>
      <c r="H894" s="156">
        <v>-1.1599999999999999</v>
      </c>
      <c r="I894" s="157"/>
      <c r="L894" s="153"/>
      <c r="M894" s="158"/>
      <c r="T894" s="159"/>
      <c r="AT894" s="154" t="s">
        <v>230</v>
      </c>
      <c r="AU894" s="154" t="s">
        <v>129</v>
      </c>
      <c r="AV894" s="12" t="s">
        <v>129</v>
      </c>
      <c r="AW894" s="12" t="s">
        <v>32</v>
      </c>
      <c r="AX894" s="12" t="s">
        <v>77</v>
      </c>
      <c r="AY894" s="154" t="s">
        <v>120</v>
      </c>
    </row>
    <row r="895" spans="2:51" s="12" customFormat="1">
      <c r="B895" s="153"/>
      <c r="D895" s="146" t="s">
        <v>230</v>
      </c>
      <c r="E895" s="154" t="s">
        <v>1</v>
      </c>
      <c r="F895" s="155" t="s">
        <v>1248</v>
      </c>
      <c r="H895" s="156">
        <v>-0.06</v>
      </c>
      <c r="I895" s="157"/>
      <c r="L895" s="153"/>
      <c r="M895" s="158"/>
      <c r="T895" s="159"/>
      <c r="AT895" s="154" t="s">
        <v>230</v>
      </c>
      <c r="AU895" s="154" t="s">
        <v>129</v>
      </c>
      <c r="AV895" s="12" t="s">
        <v>129</v>
      </c>
      <c r="AW895" s="12" t="s">
        <v>32</v>
      </c>
      <c r="AX895" s="12" t="s">
        <v>77</v>
      </c>
      <c r="AY895" s="154" t="s">
        <v>120</v>
      </c>
    </row>
    <row r="896" spans="2:51" s="12" customFormat="1">
      <c r="B896" s="153"/>
      <c r="D896" s="146" t="s">
        <v>230</v>
      </c>
      <c r="E896" s="154" t="s">
        <v>1</v>
      </c>
      <c r="F896" s="155" t="s">
        <v>1249</v>
      </c>
      <c r="H896" s="156">
        <v>-2.4</v>
      </c>
      <c r="I896" s="157"/>
      <c r="L896" s="153"/>
      <c r="M896" s="158"/>
      <c r="T896" s="159"/>
      <c r="AT896" s="154" t="s">
        <v>230</v>
      </c>
      <c r="AU896" s="154" t="s">
        <v>129</v>
      </c>
      <c r="AV896" s="12" t="s">
        <v>129</v>
      </c>
      <c r="AW896" s="12" t="s">
        <v>32</v>
      </c>
      <c r="AX896" s="12" t="s">
        <v>77</v>
      </c>
      <c r="AY896" s="154" t="s">
        <v>120</v>
      </c>
    </row>
    <row r="897" spans="2:65" s="12" customFormat="1">
      <c r="B897" s="153"/>
      <c r="D897" s="146" t="s">
        <v>230</v>
      </c>
      <c r="E897" s="154" t="s">
        <v>1</v>
      </c>
      <c r="F897" s="155" t="s">
        <v>1250</v>
      </c>
      <c r="H897" s="156">
        <v>-5.4</v>
      </c>
      <c r="I897" s="157"/>
      <c r="L897" s="153"/>
      <c r="M897" s="158"/>
      <c r="T897" s="159"/>
      <c r="AT897" s="154" t="s">
        <v>230</v>
      </c>
      <c r="AU897" s="154" t="s">
        <v>129</v>
      </c>
      <c r="AV897" s="12" t="s">
        <v>129</v>
      </c>
      <c r="AW897" s="12" t="s">
        <v>32</v>
      </c>
      <c r="AX897" s="12" t="s">
        <v>77</v>
      </c>
      <c r="AY897" s="154" t="s">
        <v>120</v>
      </c>
    </row>
    <row r="898" spans="2:65" s="13" customFormat="1">
      <c r="B898" s="170"/>
      <c r="D898" s="146" t="s">
        <v>230</v>
      </c>
      <c r="E898" s="171" t="s">
        <v>1</v>
      </c>
      <c r="F898" s="172" t="s">
        <v>335</v>
      </c>
      <c r="H898" s="173">
        <v>194.4</v>
      </c>
      <c r="I898" s="174"/>
      <c r="L898" s="170"/>
      <c r="M898" s="175"/>
      <c r="T898" s="176"/>
      <c r="AT898" s="171" t="s">
        <v>230</v>
      </c>
      <c r="AU898" s="171" t="s">
        <v>129</v>
      </c>
      <c r="AV898" s="13" t="s">
        <v>138</v>
      </c>
      <c r="AW898" s="13" t="s">
        <v>32</v>
      </c>
      <c r="AX898" s="13" t="s">
        <v>77</v>
      </c>
      <c r="AY898" s="171" t="s">
        <v>120</v>
      </c>
    </row>
    <row r="899" spans="2:65" s="12" customFormat="1">
      <c r="B899" s="153"/>
      <c r="D899" s="146" t="s">
        <v>230</v>
      </c>
      <c r="E899" s="154" t="s">
        <v>1</v>
      </c>
      <c r="F899" s="155" t="s">
        <v>1251</v>
      </c>
      <c r="H899" s="156">
        <v>91.64</v>
      </c>
      <c r="I899" s="157"/>
      <c r="L899" s="153"/>
      <c r="M899" s="158"/>
      <c r="T899" s="159"/>
      <c r="AT899" s="154" t="s">
        <v>230</v>
      </c>
      <c r="AU899" s="154" t="s">
        <v>129</v>
      </c>
      <c r="AV899" s="12" t="s">
        <v>129</v>
      </c>
      <c r="AW899" s="12" t="s">
        <v>32</v>
      </c>
      <c r="AX899" s="12" t="s">
        <v>77</v>
      </c>
      <c r="AY899" s="154" t="s">
        <v>120</v>
      </c>
    </row>
    <row r="900" spans="2:65" s="12" customFormat="1">
      <c r="B900" s="153"/>
      <c r="D900" s="146" t="s">
        <v>230</v>
      </c>
      <c r="E900" s="154" t="s">
        <v>1</v>
      </c>
      <c r="F900" s="155" t="s">
        <v>688</v>
      </c>
      <c r="H900" s="156">
        <v>-3.6</v>
      </c>
      <c r="I900" s="157"/>
      <c r="L900" s="153"/>
      <c r="M900" s="158"/>
      <c r="T900" s="159"/>
      <c r="AT900" s="154" t="s">
        <v>230</v>
      </c>
      <c r="AU900" s="154" t="s">
        <v>129</v>
      </c>
      <c r="AV900" s="12" t="s">
        <v>129</v>
      </c>
      <c r="AW900" s="12" t="s">
        <v>32</v>
      </c>
      <c r="AX900" s="12" t="s">
        <v>77</v>
      </c>
      <c r="AY900" s="154" t="s">
        <v>120</v>
      </c>
    </row>
    <row r="901" spans="2:65" s="12" customFormat="1">
      <c r="B901" s="153"/>
      <c r="D901" s="146" t="s">
        <v>230</v>
      </c>
      <c r="E901" s="154" t="s">
        <v>1</v>
      </c>
      <c r="F901" s="155" t="s">
        <v>690</v>
      </c>
      <c r="H901" s="156">
        <v>-1.46</v>
      </c>
      <c r="I901" s="157"/>
      <c r="L901" s="153"/>
      <c r="M901" s="158"/>
      <c r="T901" s="159"/>
      <c r="AT901" s="154" t="s">
        <v>230</v>
      </c>
      <c r="AU901" s="154" t="s">
        <v>129</v>
      </c>
      <c r="AV901" s="12" t="s">
        <v>129</v>
      </c>
      <c r="AW901" s="12" t="s">
        <v>32</v>
      </c>
      <c r="AX901" s="12" t="s">
        <v>77</v>
      </c>
      <c r="AY901" s="154" t="s">
        <v>120</v>
      </c>
    </row>
    <row r="902" spans="2:65" s="12" customFormat="1">
      <c r="B902" s="153"/>
      <c r="D902" s="146" t="s">
        <v>230</v>
      </c>
      <c r="E902" s="154" t="s">
        <v>1</v>
      </c>
      <c r="F902" s="155" t="s">
        <v>1252</v>
      </c>
      <c r="H902" s="156">
        <v>-1.26</v>
      </c>
      <c r="I902" s="157"/>
      <c r="L902" s="153"/>
      <c r="M902" s="158"/>
      <c r="T902" s="159"/>
      <c r="AT902" s="154" t="s">
        <v>230</v>
      </c>
      <c r="AU902" s="154" t="s">
        <v>129</v>
      </c>
      <c r="AV902" s="12" t="s">
        <v>129</v>
      </c>
      <c r="AW902" s="12" t="s">
        <v>32</v>
      </c>
      <c r="AX902" s="12" t="s">
        <v>77</v>
      </c>
      <c r="AY902" s="154" t="s">
        <v>120</v>
      </c>
    </row>
    <row r="903" spans="2:65" s="12" customFormat="1">
      <c r="B903" s="153"/>
      <c r="D903" s="146" t="s">
        <v>230</v>
      </c>
      <c r="E903" s="154" t="s">
        <v>1</v>
      </c>
      <c r="F903" s="155" t="s">
        <v>691</v>
      </c>
      <c r="H903" s="156">
        <v>-0.12</v>
      </c>
      <c r="I903" s="157"/>
      <c r="L903" s="153"/>
      <c r="M903" s="158"/>
      <c r="T903" s="159"/>
      <c r="AT903" s="154" t="s">
        <v>230</v>
      </c>
      <c r="AU903" s="154" t="s">
        <v>129</v>
      </c>
      <c r="AV903" s="12" t="s">
        <v>129</v>
      </c>
      <c r="AW903" s="12" t="s">
        <v>32</v>
      </c>
      <c r="AX903" s="12" t="s">
        <v>77</v>
      </c>
      <c r="AY903" s="154" t="s">
        <v>120</v>
      </c>
    </row>
    <row r="904" spans="2:65" s="12" customFormat="1">
      <c r="B904" s="153"/>
      <c r="D904" s="146" t="s">
        <v>230</v>
      </c>
      <c r="E904" s="154" t="s">
        <v>1</v>
      </c>
      <c r="F904" s="155" t="s">
        <v>1251</v>
      </c>
      <c r="H904" s="156">
        <v>91.64</v>
      </c>
      <c r="I904" s="157"/>
      <c r="L904" s="153"/>
      <c r="M904" s="158"/>
      <c r="T904" s="159"/>
      <c r="AT904" s="154" t="s">
        <v>230</v>
      </c>
      <c r="AU904" s="154" t="s">
        <v>129</v>
      </c>
      <c r="AV904" s="12" t="s">
        <v>129</v>
      </c>
      <c r="AW904" s="12" t="s">
        <v>32</v>
      </c>
      <c r="AX904" s="12" t="s">
        <v>77</v>
      </c>
      <c r="AY904" s="154" t="s">
        <v>120</v>
      </c>
    </row>
    <row r="905" spans="2:65" s="12" customFormat="1">
      <c r="B905" s="153"/>
      <c r="D905" s="146" t="s">
        <v>230</v>
      </c>
      <c r="E905" s="154" t="s">
        <v>1</v>
      </c>
      <c r="F905" s="155" t="s">
        <v>688</v>
      </c>
      <c r="H905" s="156">
        <v>-3.6</v>
      </c>
      <c r="I905" s="157"/>
      <c r="L905" s="153"/>
      <c r="M905" s="158"/>
      <c r="T905" s="159"/>
      <c r="AT905" s="154" t="s">
        <v>230</v>
      </c>
      <c r="AU905" s="154" t="s">
        <v>129</v>
      </c>
      <c r="AV905" s="12" t="s">
        <v>129</v>
      </c>
      <c r="AW905" s="12" t="s">
        <v>32</v>
      </c>
      <c r="AX905" s="12" t="s">
        <v>77</v>
      </c>
      <c r="AY905" s="154" t="s">
        <v>120</v>
      </c>
    </row>
    <row r="906" spans="2:65" s="12" customFormat="1">
      <c r="B906" s="153"/>
      <c r="D906" s="146" t="s">
        <v>230</v>
      </c>
      <c r="E906" s="154" t="s">
        <v>1</v>
      </c>
      <c r="F906" s="155" t="s">
        <v>690</v>
      </c>
      <c r="H906" s="156">
        <v>-1.46</v>
      </c>
      <c r="I906" s="157"/>
      <c r="L906" s="153"/>
      <c r="M906" s="158"/>
      <c r="T906" s="159"/>
      <c r="AT906" s="154" t="s">
        <v>230</v>
      </c>
      <c r="AU906" s="154" t="s">
        <v>129</v>
      </c>
      <c r="AV906" s="12" t="s">
        <v>129</v>
      </c>
      <c r="AW906" s="12" t="s">
        <v>32</v>
      </c>
      <c r="AX906" s="12" t="s">
        <v>77</v>
      </c>
      <c r="AY906" s="154" t="s">
        <v>120</v>
      </c>
    </row>
    <row r="907" spans="2:65" s="12" customFormat="1">
      <c r="B907" s="153"/>
      <c r="D907" s="146" t="s">
        <v>230</v>
      </c>
      <c r="E907" s="154" t="s">
        <v>1</v>
      </c>
      <c r="F907" s="155" t="s">
        <v>1252</v>
      </c>
      <c r="H907" s="156">
        <v>-1.26</v>
      </c>
      <c r="I907" s="157"/>
      <c r="L907" s="153"/>
      <c r="M907" s="158"/>
      <c r="T907" s="159"/>
      <c r="AT907" s="154" t="s">
        <v>230</v>
      </c>
      <c r="AU907" s="154" t="s">
        <v>129</v>
      </c>
      <c r="AV907" s="12" t="s">
        <v>129</v>
      </c>
      <c r="AW907" s="12" t="s">
        <v>32</v>
      </c>
      <c r="AX907" s="12" t="s">
        <v>77</v>
      </c>
      <c r="AY907" s="154" t="s">
        <v>120</v>
      </c>
    </row>
    <row r="908" spans="2:65" s="12" customFormat="1">
      <c r="B908" s="153"/>
      <c r="D908" s="146" t="s">
        <v>230</v>
      </c>
      <c r="E908" s="154" t="s">
        <v>1</v>
      </c>
      <c r="F908" s="155" t="s">
        <v>691</v>
      </c>
      <c r="H908" s="156">
        <v>-0.12</v>
      </c>
      <c r="I908" s="157"/>
      <c r="L908" s="153"/>
      <c r="M908" s="158"/>
      <c r="T908" s="159"/>
      <c r="AT908" s="154" t="s">
        <v>230</v>
      </c>
      <c r="AU908" s="154" t="s">
        <v>129</v>
      </c>
      <c r="AV908" s="12" t="s">
        <v>129</v>
      </c>
      <c r="AW908" s="12" t="s">
        <v>32</v>
      </c>
      <c r="AX908" s="12" t="s">
        <v>77</v>
      </c>
      <c r="AY908" s="154" t="s">
        <v>120</v>
      </c>
    </row>
    <row r="909" spans="2:65" s="13" customFormat="1">
      <c r="B909" s="170"/>
      <c r="D909" s="146" t="s">
        <v>230</v>
      </c>
      <c r="E909" s="171" t="s">
        <v>1</v>
      </c>
      <c r="F909" s="172" t="s">
        <v>512</v>
      </c>
      <c r="H909" s="173">
        <v>170.4</v>
      </c>
      <c r="I909" s="174"/>
      <c r="L909" s="170"/>
      <c r="M909" s="175"/>
      <c r="T909" s="176"/>
      <c r="AT909" s="171" t="s">
        <v>230</v>
      </c>
      <c r="AU909" s="171" t="s">
        <v>129</v>
      </c>
      <c r="AV909" s="13" t="s">
        <v>138</v>
      </c>
      <c r="AW909" s="13" t="s">
        <v>32</v>
      </c>
      <c r="AX909" s="13" t="s">
        <v>77</v>
      </c>
      <c r="AY909" s="171" t="s">
        <v>120</v>
      </c>
    </row>
    <row r="910" spans="2:65" s="14" customFormat="1">
      <c r="B910" s="177"/>
      <c r="D910" s="146" t="s">
        <v>230</v>
      </c>
      <c r="E910" s="178" t="s">
        <v>1</v>
      </c>
      <c r="F910" s="179" t="s">
        <v>304</v>
      </c>
      <c r="H910" s="180">
        <v>394.8</v>
      </c>
      <c r="I910" s="181"/>
      <c r="L910" s="177"/>
      <c r="M910" s="182"/>
      <c r="T910" s="183"/>
      <c r="AT910" s="178" t="s">
        <v>230</v>
      </c>
      <c r="AU910" s="178" t="s">
        <v>129</v>
      </c>
      <c r="AV910" s="14" t="s">
        <v>142</v>
      </c>
      <c r="AW910" s="14" t="s">
        <v>32</v>
      </c>
      <c r="AX910" s="14" t="s">
        <v>85</v>
      </c>
      <c r="AY910" s="178" t="s">
        <v>120</v>
      </c>
    </row>
    <row r="911" spans="2:65" s="1" customFormat="1" ht="37.9" customHeight="1">
      <c r="B911" s="132"/>
      <c r="C911" s="133" t="s">
        <v>1253</v>
      </c>
      <c r="D911" s="133" t="s">
        <v>123</v>
      </c>
      <c r="E911" s="134" t="s">
        <v>1254</v>
      </c>
      <c r="F911" s="135" t="s">
        <v>1255</v>
      </c>
      <c r="G911" s="136" t="s">
        <v>228</v>
      </c>
      <c r="H911" s="137">
        <v>15</v>
      </c>
      <c r="I911" s="138"/>
      <c r="J911" s="139">
        <f>ROUND(I911*H911,2)</f>
        <v>0</v>
      </c>
      <c r="K911" s="135" t="s">
        <v>127</v>
      </c>
      <c r="L911" s="32"/>
      <c r="M911" s="140" t="s">
        <v>1</v>
      </c>
      <c r="N911" s="141" t="s">
        <v>43</v>
      </c>
      <c r="P911" s="142">
        <f>O911*H911</f>
        <v>0</v>
      </c>
      <c r="Q911" s="142">
        <v>0</v>
      </c>
      <c r="R911" s="142">
        <f>Q911*H911</f>
        <v>0</v>
      </c>
      <c r="S911" s="142">
        <v>5.8999999999999997E-2</v>
      </c>
      <c r="T911" s="143">
        <f>S911*H911</f>
        <v>0.88500000000000001</v>
      </c>
      <c r="AR911" s="144" t="s">
        <v>142</v>
      </c>
      <c r="AT911" s="144" t="s">
        <v>123</v>
      </c>
      <c r="AU911" s="144" t="s">
        <v>129</v>
      </c>
      <c r="AY911" s="17" t="s">
        <v>120</v>
      </c>
      <c r="BE911" s="145">
        <f>IF(N911="základní",J911,0)</f>
        <v>0</v>
      </c>
      <c r="BF911" s="145">
        <f>IF(N911="snížená",J911,0)</f>
        <v>0</v>
      </c>
      <c r="BG911" s="145">
        <f>IF(N911="zákl. přenesená",J911,0)</f>
        <v>0</v>
      </c>
      <c r="BH911" s="145">
        <f>IF(N911="sníž. přenesená",J911,0)</f>
        <v>0</v>
      </c>
      <c r="BI911" s="145">
        <f>IF(N911="nulová",J911,0)</f>
        <v>0</v>
      </c>
      <c r="BJ911" s="17" t="s">
        <v>129</v>
      </c>
      <c r="BK911" s="145">
        <f>ROUND(I911*H911,2)</f>
        <v>0</v>
      </c>
      <c r="BL911" s="17" t="s">
        <v>142</v>
      </c>
      <c r="BM911" s="144" t="s">
        <v>1256</v>
      </c>
    </row>
    <row r="912" spans="2:65" s="12" customFormat="1">
      <c r="B912" s="153"/>
      <c r="D912" s="146" t="s">
        <v>230</v>
      </c>
      <c r="E912" s="154" t="s">
        <v>1</v>
      </c>
      <c r="F912" s="155" t="s">
        <v>1257</v>
      </c>
      <c r="H912" s="156">
        <v>15</v>
      </c>
      <c r="I912" s="157"/>
      <c r="L912" s="153"/>
      <c r="M912" s="158"/>
      <c r="T912" s="159"/>
      <c r="AT912" s="154" t="s">
        <v>230</v>
      </c>
      <c r="AU912" s="154" t="s">
        <v>129</v>
      </c>
      <c r="AV912" s="12" t="s">
        <v>129</v>
      </c>
      <c r="AW912" s="12" t="s">
        <v>32</v>
      </c>
      <c r="AX912" s="12" t="s">
        <v>85</v>
      </c>
      <c r="AY912" s="154" t="s">
        <v>120</v>
      </c>
    </row>
    <row r="913" spans="2:65" s="1" customFormat="1" ht="16.5" customHeight="1">
      <c r="B913" s="132"/>
      <c r="C913" s="133" t="s">
        <v>1258</v>
      </c>
      <c r="D913" s="133" t="s">
        <v>123</v>
      </c>
      <c r="E913" s="134" t="s">
        <v>1259</v>
      </c>
      <c r="F913" s="135" t="s">
        <v>1260</v>
      </c>
      <c r="G913" s="136" t="s">
        <v>228</v>
      </c>
      <c r="H913" s="137">
        <v>8.68</v>
      </c>
      <c r="I913" s="138"/>
      <c r="J913" s="139">
        <f>ROUND(I913*H913,2)</f>
        <v>0</v>
      </c>
      <c r="K913" s="135" t="s">
        <v>127</v>
      </c>
      <c r="L913" s="32"/>
      <c r="M913" s="140" t="s">
        <v>1</v>
      </c>
      <c r="N913" s="141" t="s">
        <v>43</v>
      </c>
      <c r="P913" s="142">
        <f>O913*H913</f>
        <v>0</v>
      </c>
      <c r="Q913" s="142">
        <v>0</v>
      </c>
      <c r="R913" s="142">
        <f>Q913*H913</f>
        <v>0</v>
      </c>
      <c r="S913" s="142">
        <v>2.1000000000000001E-2</v>
      </c>
      <c r="T913" s="143">
        <f>S913*H913</f>
        <v>0.18228</v>
      </c>
      <c r="AR913" s="144" t="s">
        <v>142</v>
      </c>
      <c r="AT913" s="144" t="s">
        <v>123</v>
      </c>
      <c r="AU913" s="144" t="s">
        <v>129</v>
      </c>
      <c r="AY913" s="17" t="s">
        <v>120</v>
      </c>
      <c r="BE913" s="145">
        <f>IF(N913="základní",J913,0)</f>
        <v>0</v>
      </c>
      <c r="BF913" s="145">
        <f>IF(N913="snížená",J913,0)</f>
        <v>0</v>
      </c>
      <c r="BG913" s="145">
        <f>IF(N913="zákl. přenesená",J913,0)</f>
        <v>0</v>
      </c>
      <c r="BH913" s="145">
        <f>IF(N913="sníž. přenesená",J913,0)</f>
        <v>0</v>
      </c>
      <c r="BI913" s="145">
        <f>IF(N913="nulová",J913,0)</f>
        <v>0</v>
      </c>
      <c r="BJ913" s="17" t="s">
        <v>129</v>
      </c>
      <c r="BK913" s="145">
        <f>ROUND(I913*H913,2)</f>
        <v>0</v>
      </c>
      <c r="BL913" s="17" t="s">
        <v>142</v>
      </c>
      <c r="BM913" s="144" t="s">
        <v>1261</v>
      </c>
    </row>
    <row r="914" spans="2:65" s="12" customFormat="1">
      <c r="B914" s="153"/>
      <c r="D914" s="146" t="s">
        <v>230</v>
      </c>
      <c r="E914" s="154" t="s">
        <v>1</v>
      </c>
      <c r="F914" s="155" t="s">
        <v>1262</v>
      </c>
      <c r="H914" s="156">
        <v>4.58</v>
      </c>
      <c r="I914" s="157"/>
      <c r="L914" s="153"/>
      <c r="M914" s="158"/>
      <c r="T914" s="159"/>
      <c r="AT914" s="154" t="s">
        <v>230</v>
      </c>
      <c r="AU914" s="154" t="s">
        <v>129</v>
      </c>
      <c r="AV914" s="12" t="s">
        <v>129</v>
      </c>
      <c r="AW914" s="12" t="s">
        <v>32</v>
      </c>
      <c r="AX914" s="12" t="s">
        <v>77</v>
      </c>
      <c r="AY914" s="154" t="s">
        <v>120</v>
      </c>
    </row>
    <row r="915" spans="2:65" s="12" customFormat="1">
      <c r="B915" s="153"/>
      <c r="D915" s="146" t="s">
        <v>230</v>
      </c>
      <c r="E915" s="154" t="s">
        <v>1</v>
      </c>
      <c r="F915" s="155" t="s">
        <v>1263</v>
      </c>
      <c r="H915" s="156">
        <v>4.0999999999999996</v>
      </c>
      <c r="I915" s="157"/>
      <c r="L915" s="153"/>
      <c r="M915" s="158"/>
      <c r="T915" s="159"/>
      <c r="AT915" s="154" t="s">
        <v>230</v>
      </c>
      <c r="AU915" s="154" t="s">
        <v>129</v>
      </c>
      <c r="AV915" s="12" t="s">
        <v>129</v>
      </c>
      <c r="AW915" s="12" t="s">
        <v>32</v>
      </c>
      <c r="AX915" s="12" t="s">
        <v>77</v>
      </c>
      <c r="AY915" s="154" t="s">
        <v>120</v>
      </c>
    </row>
    <row r="916" spans="2:65" s="13" customFormat="1">
      <c r="B916" s="170"/>
      <c r="D916" s="146" t="s">
        <v>230</v>
      </c>
      <c r="E916" s="171" t="s">
        <v>1</v>
      </c>
      <c r="F916" s="172" t="s">
        <v>512</v>
      </c>
      <c r="H916" s="173">
        <v>8.68</v>
      </c>
      <c r="I916" s="174"/>
      <c r="L916" s="170"/>
      <c r="M916" s="175"/>
      <c r="T916" s="176"/>
      <c r="AT916" s="171" t="s">
        <v>230</v>
      </c>
      <c r="AU916" s="171" t="s">
        <v>129</v>
      </c>
      <c r="AV916" s="13" t="s">
        <v>138</v>
      </c>
      <c r="AW916" s="13" t="s">
        <v>32</v>
      </c>
      <c r="AX916" s="13" t="s">
        <v>77</v>
      </c>
      <c r="AY916" s="171" t="s">
        <v>120</v>
      </c>
    </row>
    <row r="917" spans="2:65" s="14" customFormat="1">
      <c r="B917" s="177"/>
      <c r="D917" s="146" t="s">
        <v>230</v>
      </c>
      <c r="E917" s="178" t="s">
        <v>1</v>
      </c>
      <c r="F917" s="179" t="s">
        <v>304</v>
      </c>
      <c r="H917" s="180">
        <v>8.68</v>
      </c>
      <c r="I917" s="181"/>
      <c r="L917" s="177"/>
      <c r="M917" s="182"/>
      <c r="T917" s="183"/>
      <c r="AT917" s="178" t="s">
        <v>230</v>
      </c>
      <c r="AU917" s="178" t="s">
        <v>129</v>
      </c>
      <c r="AV917" s="14" t="s">
        <v>142</v>
      </c>
      <c r="AW917" s="14" t="s">
        <v>32</v>
      </c>
      <c r="AX917" s="14" t="s">
        <v>85</v>
      </c>
      <c r="AY917" s="178" t="s">
        <v>120</v>
      </c>
    </row>
    <row r="918" spans="2:65" s="1" customFormat="1" ht="24.2" customHeight="1">
      <c r="B918" s="132"/>
      <c r="C918" s="133" t="s">
        <v>1264</v>
      </c>
      <c r="D918" s="133" t="s">
        <v>123</v>
      </c>
      <c r="E918" s="134" t="s">
        <v>1265</v>
      </c>
      <c r="F918" s="135" t="s">
        <v>1266</v>
      </c>
      <c r="G918" s="136" t="s">
        <v>228</v>
      </c>
      <c r="H918" s="137">
        <v>52.6</v>
      </c>
      <c r="I918" s="138"/>
      <c r="J918" s="139">
        <f>ROUND(I918*H918,2)</f>
        <v>0</v>
      </c>
      <c r="K918" s="135" t="s">
        <v>127</v>
      </c>
      <c r="L918" s="32"/>
      <c r="M918" s="140" t="s">
        <v>1</v>
      </c>
      <c r="N918" s="141" t="s">
        <v>43</v>
      </c>
      <c r="P918" s="142">
        <f>O918*H918</f>
        <v>0</v>
      </c>
      <c r="Q918" s="142">
        <v>0</v>
      </c>
      <c r="R918" s="142">
        <f>Q918*H918</f>
        <v>0</v>
      </c>
      <c r="S918" s="142">
        <v>6.8000000000000005E-2</v>
      </c>
      <c r="T918" s="143">
        <f>S918*H918</f>
        <v>3.5768000000000004</v>
      </c>
      <c r="AR918" s="144" t="s">
        <v>142</v>
      </c>
      <c r="AT918" s="144" t="s">
        <v>123</v>
      </c>
      <c r="AU918" s="144" t="s">
        <v>129</v>
      </c>
      <c r="AY918" s="17" t="s">
        <v>120</v>
      </c>
      <c r="BE918" s="145">
        <f>IF(N918="základní",J918,0)</f>
        <v>0</v>
      </c>
      <c r="BF918" s="145">
        <f>IF(N918="snížená",J918,0)</f>
        <v>0</v>
      </c>
      <c r="BG918" s="145">
        <f>IF(N918="zákl. přenesená",J918,0)</f>
        <v>0</v>
      </c>
      <c r="BH918" s="145">
        <f>IF(N918="sníž. přenesená",J918,0)</f>
        <v>0</v>
      </c>
      <c r="BI918" s="145">
        <f>IF(N918="nulová",J918,0)</f>
        <v>0</v>
      </c>
      <c r="BJ918" s="17" t="s">
        <v>129</v>
      </c>
      <c r="BK918" s="145">
        <f>ROUND(I918*H918,2)</f>
        <v>0</v>
      </c>
      <c r="BL918" s="17" t="s">
        <v>142</v>
      </c>
      <c r="BM918" s="144" t="s">
        <v>1267</v>
      </c>
    </row>
    <row r="919" spans="2:65" s="1" customFormat="1" ht="19.5">
      <c r="B919" s="32"/>
      <c r="D919" s="146" t="s">
        <v>131</v>
      </c>
      <c r="F919" s="147" t="s">
        <v>1268</v>
      </c>
      <c r="I919" s="148"/>
      <c r="L919" s="32"/>
      <c r="M919" s="149"/>
      <c r="T919" s="56"/>
      <c r="AT919" s="17" t="s">
        <v>131</v>
      </c>
      <c r="AU919" s="17" t="s">
        <v>129</v>
      </c>
    </row>
    <row r="920" spans="2:65" s="12" customFormat="1">
      <c r="B920" s="153"/>
      <c r="D920" s="146" t="s">
        <v>230</v>
      </c>
      <c r="E920" s="154" t="s">
        <v>1</v>
      </c>
      <c r="F920" s="155" t="s">
        <v>1269</v>
      </c>
      <c r="H920" s="156">
        <v>13.6</v>
      </c>
      <c r="I920" s="157"/>
      <c r="L920" s="153"/>
      <c r="M920" s="158"/>
      <c r="T920" s="159"/>
      <c r="AT920" s="154" t="s">
        <v>230</v>
      </c>
      <c r="AU920" s="154" t="s">
        <v>129</v>
      </c>
      <c r="AV920" s="12" t="s">
        <v>129</v>
      </c>
      <c r="AW920" s="12" t="s">
        <v>32</v>
      </c>
      <c r="AX920" s="12" t="s">
        <v>77</v>
      </c>
      <c r="AY920" s="154" t="s">
        <v>120</v>
      </c>
    </row>
    <row r="921" spans="2:65" s="12" customFormat="1">
      <c r="B921" s="153"/>
      <c r="D921" s="146" t="s">
        <v>230</v>
      </c>
      <c r="E921" s="154" t="s">
        <v>1</v>
      </c>
      <c r="F921" s="155" t="s">
        <v>1270</v>
      </c>
      <c r="H921" s="156">
        <v>3</v>
      </c>
      <c r="I921" s="157"/>
      <c r="L921" s="153"/>
      <c r="M921" s="158"/>
      <c r="T921" s="159"/>
      <c r="AT921" s="154" t="s">
        <v>230</v>
      </c>
      <c r="AU921" s="154" t="s">
        <v>129</v>
      </c>
      <c r="AV921" s="12" t="s">
        <v>129</v>
      </c>
      <c r="AW921" s="12" t="s">
        <v>32</v>
      </c>
      <c r="AX921" s="12" t="s">
        <v>77</v>
      </c>
      <c r="AY921" s="154" t="s">
        <v>120</v>
      </c>
    </row>
    <row r="922" spans="2:65" s="12" customFormat="1">
      <c r="B922" s="153"/>
      <c r="D922" s="146" t="s">
        <v>230</v>
      </c>
      <c r="E922" s="154" t="s">
        <v>1</v>
      </c>
      <c r="F922" s="155" t="s">
        <v>1271</v>
      </c>
      <c r="H922" s="156">
        <v>3.3</v>
      </c>
      <c r="I922" s="157"/>
      <c r="L922" s="153"/>
      <c r="M922" s="158"/>
      <c r="T922" s="159"/>
      <c r="AT922" s="154" t="s">
        <v>230</v>
      </c>
      <c r="AU922" s="154" t="s">
        <v>129</v>
      </c>
      <c r="AV922" s="12" t="s">
        <v>129</v>
      </c>
      <c r="AW922" s="12" t="s">
        <v>32</v>
      </c>
      <c r="AX922" s="12" t="s">
        <v>77</v>
      </c>
      <c r="AY922" s="154" t="s">
        <v>120</v>
      </c>
    </row>
    <row r="923" spans="2:65" s="12" customFormat="1">
      <c r="B923" s="153"/>
      <c r="D923" s="146" t="s">
        <v>230</v>
      </c>
      <c r="E923" s="154" t="s">
        <v>1</v>
      </c>
      <c r="F923" s="155" t="s">
        <v>1272</v>
      </c>
      <c r="H923" s="156">
        <v>19.899999999999999</v>
      </c>
      <c r="I923" s="157"/>
      <c r="L923" s="153"/>
      <c r="M923" s="158"/>
      <c r="T923" s="159"/>
      <c r="AT923" s="154" t="s">
        <v>230</v>
      </c>
      <c r="AU923" s="154" t="s">
        <v>129</v>
      </c>
      <c r="AV923" s="12" t="s">
        <v>129</v>
      </c>
      <c r="AW923" s="12" t="s">
        <v>32</v>
      </c>
      <c r="AX923" s="12" t="s">
        <v>77</v>
      </c>
      <c r="AY923" s="154" t="s">
        <v>120</v>
      </c>
    </row>
    <row r="924" spans="2:65" s="13" customFormat="1">
      <c r="B924" s="170"/>
      <c r="D924" s="146" t="s">
        <v>230</v>
      </c>
      <c r="E924" s="171" t="s">
        <v>1</v>
      </c>
      <c r="F924" s="172" t="s">
        <v>335</v>
      </c>
      <c r="H924" s="173">
        <v>39.799999999999997</v>
      </c>
      <c r="I924" s="174"/>
      <c r="L924" s="170"/>
      <c r="M924" s="175"/>
      <c r="T924" s="176"/>
      <c r="AT924" s="171" t="s">
        <v>230</v>
      </c>
      <c r="AU924" s="171" t="s">
        <v>129</v>
      </c>
      <c r="AV924" s="13" t="s">
        <v>138</v>
      </c>
      <c r="AW924" s="13" t="s">
        <v>32</v>
      </c>
      <c r="AX924" s="13" t="s">
        <v>77</v>
      </c>
      <c r="AY924" s="171" t="s">
        <v>120</v>
      </c>
    </row>
    <row r="925" spans="2:65" s="12" customFormat="1">
      <c r="B925" s="153"/>
      <c r="D925" s="146" t="s">
        <v>230</v>
      </c>
      <c r="E925" s="154" t="s">
        <v>1</v>
      </c>
      <c r="F925" s="155" t="s">
        <v>1273</v>
      </c>
      <c r="H925" s="156">
        <v>12.8</v>
      </c>
      <c r="I925" s="157"/>
      <c r="L925" s="153"/>
      <c r="M925" s="158"/>
      <c r="T925" s="159"/>
      <c r="AT925" s="154" t="s">
        <v>230</v>
      </c>
      <c r="AU925" s="154" t="s">
        <v>129</v>
      </c>
      <c r="AV925" s="12" t="s">
        <v>129</v>
      </c>
      <c r="AW925" s="12" t="s">
        <v>32</v>
      </c>
      <c r="AX925" s="12" t="s">
        <v>77</v>
      </c>
      <c r="AY925" s="154" t="s">
        <v>120</v>
      </c>
    </row>
    <row r="926" spans="2:65" s="13" customFormat="1">
      <c r="B926" s="170"/>
      <c r="D926" s="146" t="s">
        <v>230</v>
      </c>
      <c r="E926" s="171" t="s">
        <v>1</v>
      </c>
      <c r="F926" s="172" t="s">
        <v>512</v>
      </c>
      <c r="H926" s="173">
        <v>12.8</v>
      </c>
      <c r="I926" s="174"/>
      <c r="L926" s="170"/>
      <c r="M926" s="175"/>
      <c r="T926" s="176"/>
      <c r="AT926" s="171" t="s">
        <v>230</v>
      </c>
      <c r="AU926" s="171" t="s">
        <v>129</v>
      </c>
      <c r="AV926" s="13" t="s">
        <v>138</v>
      </c>
      <c r="AW926" s="13" t="s">
        <v>32</v>
      </c>
      <c r="AX926" s="13" t="s">
        <v>77</v>
      </c>
      <c r="AY926" s="171" t="s">
        <v>120</v>
      </c>
    </row>
    <row r="927" spans="2:65" s="14" customFormat="1">
      <c r="B927" s="177"/>
      <c r="D927" s="146" t="s">
        <v>230</v>
      </c>
      <c r="E927" s="178" t="s">
        <v>1</v>
      </c>
      <c r="F927" s="179" t="s">
        <v>304</v>
      </c>
      <c r="H927" s="180">
        <v>52.6</v>
      </c>
      <c r="I927" s="181"/>
      <c r="L927" s="177"/>
      <c r="M927" s="182"/>
      <c r="T927" s="183"/>
      <c r="AT927" s="178" t="s">
        <v>230</v>
      </c>
      <c r="AU927" s="178" t="s">
        <v>129</v>
      </c>
      <c r="AV927" s="14" t="s">
        <v>142</v>
      </c>
      <c r="AW927" s="14" t="s">
        <v>32</v>
      </c>
      <c r="AX927" s="14" t="s">
        <v>85</v>
      </c>
      <c r="AY927" s="178" t="s">
        <v>120</v>
      </c>
    </row>
    <row r="928" spans="2:65" s="1" customFormat="1" ht="33" customHeight="1">
      <c r="B928" s="132"/>
      <c r="C928" s="133" t="s">
        <v>1274</v>
      </c>
      <c r="D928" s="133" t="s">
        <v>123</v>
      </c>
      <c r="E928" s="134" t="s">
        <v>1275</v>
      </c>
      <c r="F928" s="135" t="s">
        <v>1276</v>
      </c>
      <c r="G928" s="136" t="s">
        <v>234</v>
      </c>
      <c r="H928" s="137">
        <v>6.4930000000000003</v>
      </c>
      <c r="I928" s="138"/>
      <c r="J928" s="139">
        <f>ROUND(I928*H928,2)</f>
        <v>0</v>
      </c>
      <c r="K928" s="135" t="s">
        <v>127</v>
      </c>
      <c r="L928" s="32"/>
      <c r="M928" s="140" t="s">
        <v>1</v>
      </c>
      <c r="N928" s="141" t="s">
        <v>43</v>
      </c>
      <c r="P928" s="142">
        <f>O928*H928</f>
        <v>0</v>
      </c>
      <c r="Q928" s="142">
        <v>0</v>
      </c>
      <c r="R928" s="142">
        <f>Q928*H928</f>
        <v>0</v>
      </c>
      <c r="S928" s="142">
        <v>0.68</v>
      </c>
      <c r="T928" s="143">
        <f>S928*H928</f>
        <v>4.4152400000000007</v>
      </c>
      <c r="AR928" s="144" t="s">
        <v>142</v>
      </c>
      <c r="AT928" s="144" t="s">
        <v>123</v>
      </c>
      <c r="AU928" s="144" t="s">
        <v>129</v>
      </c>
      <c r="AY928" s="17" t="s">
        <v>120</v>
      </c>
      <c r="BE928" s="145">
        <f>IF(N928="základní",J928,0)</f>
        <v>0</v>
      </c>
      <c r="BF928" s="145">
        <f>IF(N928="snížená",J928,0)</f>
        <v>0</v>
      </c>
      <c r="BG928" s="145">
        <f>IF(N928="zákl. přenesená",J928,0)</f>
        <v>0</v>
      </c>
      <c r="BH928" s="145">
        <f>IF(N928="sníž. přenesená",J928,0)</f>
        <v>0</v>
      </c>
      <c r="BI928" s="145">
        <f>IF(N928="nulová",J928,0)</f>
        <v>0</v>
      </c>
      <c r="BJ928" s="17" t="s">
        <v>129</v>
      </c>
      <c r="BK928" s="145">
        <f>ROUND(I928*H928,2)</f>
        <v>0</v>
      </c>
      <c r="BL928" s="17" t="s">
        <v>142</v>
      </c>
      <c r="BM928" s="144" t="s">
        <v>1277</v>
      </c>
    </row>
    <row r="929" spans="2:65" s="12" customFormat="1" ht="22.5">
      <c r="B929" s="153"/>
      <c r="D929" s="146" t="s">
        <v>230</v>
      </c>
      <c r="E929" s="154" t="s">
        <v>1</v>
      </c>
      <c r="F929" s="155" t="s">
        <v>1278</v>
      </c>
      <c r="H929" s="156">
        <v>6.4930000000000003</v>
      </c>
      <c r="I929" s="157"/>
      <c r="L929" s="153"/>
      <c r="M929" s="158"/>
      <c r="T929" s="159"/>
      <c r="AT929" s="154" t="s">
        <v>230</v>
      </c>
      <c r="AU929" s="154" t="s">
        <v>129</v>
      </c>
      <c r="AV929" s="12" t="s">
        <v>129</v>
      </c>
      <c r="AW929" s="12" t="s">
        <v>32</v>
      </c>
      <c r="AX929" s="12" t="s">
        <v>85</v>
      </c>
      <c r="AY929" s="154" t="s">
        <v>120</v>
      </c>
    </row>
    <row r="930" spans="2:65" s="1" customFormat="1" ht="16.5" customHeight="1">
      <c r="B930" s="132"/>
      <c r="C930" s="133" t="s">
        <v>1279</v>
      </c>
      <c r="D930" s="133" t="s">
        <v>123</v>
      </c>
      <c r="E930" s="134" t="s">
        <v>1280</v>
      </c>
      <c r="F930" s="135" t="s">
        <v>1281</v>
      </c>
      <c r="G930" s="136" t="s">
        <v>1282</v>
      </c>
      <c r="H930" s="137">
        <v>50</v>
      </c>
      <c r="I930" s="138"/>
      <c r="J930" s="139">
        <f>ROUND(I930*H930,2)</f>
        <v>0</v>
      </c>
      <c r="K930" s="135" t="s">
        <v>127</v>
      </c>
      <c r="L930" s="32"/>
      <c r="M930" s="140" t="s">
        <v>1</v>
      </c>
      <c r="N930" s="141" t="s">
        <v>43</v>
      </c>
      <c r="P930" s="142">
        <f>O930*H930</f>
        <v>0</v>
      </c>
      <c r="Q930" s="142">
        <v>0</v>
      </c>
      <c r="R930" s="142">
        <f>Q930*H930</f>
        <v>0</v>
      </c>
      <c r="S930" s="142">
        <v>0</v>
      </c>
      <c r="T930" s="143">
        <f>S930*H930</f>
        <v>0</v>
      </c>
      <c r="AR930" s="144" t="s">
        <v>1283</v>
      </c>
      <c r="AT930" s="144" t="s">
        <v>123</v>
      </c>
      <c r="AU930" s="144" t="s">
        <v>129</v>
      </c>
      <c r="AY930" s="17" t="s">
        <v>120</v>
      </c>
      <c r="BE930" s="145">
        <f>IF(N930="základní",J930,0)</f>
        <v>0</v>
      </c>
      <c r="BF930" s="145">
        <f>IF(N930="snížená",J930,0)</f>
        <v>0</v>
      </c>
      <c r="BG930" s="145">
        <f>IF(N930="zákl. přenesená",J930,0)</f>
        <v>0</v>
      </c>
      <c r="BH930" s="145">
        <f>IF(N930="sníž. přenesená",J930,0)</f>
        <v>0</v>
      </c>
      <c r="BI930" s="145">
        <f>IF(N930="nulová",J930,0)</f>
        <v>0</v>
      </c>
      <c r="BJ930" s="17" t="s">
        <v>129</v>
      </c>
      <c r="BK930" s="145">
        <f>ROUND(I930*H930,2)</f>
        <v>0</v>
      </c>
      <c r="BL930" s="17" t="s">
        <v>1283</v>
      </c>
      <c r="BM930" s="144" t="s">
        <v>1284</v>
      </c>
    </row>
    <row r="931" spans="2:65" s="12" customFormat="1">
      <c r="B931" s="153"/>
      <c r="D931" s="146" t="s">
        <v>230</v>
      </c>
      <c r="E931" s="154" t="s">
        <v>1</v>
      </c>
      <c r="F931" s="155" t="s">
        <v>1285</v>
      </c>
      <c r="H931" s="156">
        <v>50</v>
      </c>
      <c r="I931" s="157"/>
      <c r="L931" s="153"/>
      <c r="M931" s="158"/>
      <c r="T931" s="159"/>
      <c r="AT931" s="154" t="s">
        <v>230</v>
      </c>
      <c r="AU931" s="154" t="s">
        <v>129</v>
      </c>
      <c r="AV931" s="12" t="s">
        <v>129</v>
      </c>
      <c r="AW931" s="12" t="s">
        <v>32</v>
      </c>
      <c r="AX931" s="12" t="s">
        <v>85</v>
      </c>
      <c r="AY931" s="154" t="s">
        <v>120</v>
      </c>
    </row>
    <row r="932" spans="2:65" s="11" customFormat="1" ht="22.9" customHeight="1">
      <c r="B932" s="120"/>
      <c r="D932" s="121" t="s">
        <v>76</v>
      </c>
      <c r="E932" s="130" t="s">
        <v>1286</v>
      </c>
      <c r="F932" s="130" t="s">
        <v>1287</v>
      </c>
      <c r="I932" s="123"/>
      <c r="J932" s="131">
        <f>BK932</f>
        <v>0</v>
      </c>
      <c r="L932" s="120"/>
      <c r="M932" s="125"/>
      <c r="P932" s="126">
        <f>SUM(P933:P940)</f>
        <v>0</v>
      </c>
      <c r="R932" s="126">
        <f>SUM(R933:R940)</f>
        <v>0</v>
      </c>
      <c r="T932" s="127">
        <f>SUM(T933:T940)</f>
        <v>0</v>
      </c>
      <c r="AR932" s="121" t="s">
        <v>85</v>
      </c>
      <c r="AT932" s="128" t="s">
        <v>76</v>
      </c>
      <c r="AU932" s="128" t="s">
        <v>85</v>
      </c>
      <c r="AY932" s="121" t="s">
        <v>120</v>
      </c>
      <c r="BK932" s="129">
        <f>SUM(BK933:BK940)</f>
        <v>0</v>
      </c>
    </row>
    <row r="933" spans="2:65" s="1" customFormat="1" ht="33" customHeight="1">
      <c r="B933" s="132"/>
      <c r="C933" s="133" t="s">
        <v>1288</v>
      </c>
      <c r="D933" s="133" t="s">
        <v>123</v>
      </c>
      <c r="E933" s="134" t="s">
        <v>1289</v>
      </c>
      <c r="F933" s="135" t="s">
        <v>1290</v>
      </c>
      <c r="G933" s="136" t="s">
        <v>248</v>
      </c>
      <c r="H933" s="137">
        <v>170.327</v>
      </c>
      <c r="I933" s="138"/>
      <c r="J933" s="139">
        <f>ROUND(I933*H933,2)</f>
        <v>0</v>
      </c>
      <c r="K933" s="135" t="s">
        <v>127</v>
      </c>
      <c r="L933" s="32"/>
      <c r="M933" s="140" t="s">
        <v>1</v>
      </c>
      <c r="N933" s="141" t="s">
        <v>43</v>
      </c>
      <c r="P933" s="142">
        <f>O933*H933</f>
        <v>0</v>
      </c>
      <c r="Q933" s="142">
        <v>0</v>
      </c>
      <c r="R933" s="142">
        <f>Q933*H933</f>
        <v>0</v>
      </c>
      <c r="S933" s="142">
        <v>0</v>
      </c>
      <c r="T933" s="143">
        <f>S933*H933</f>
        <v>0</v>
      </c>
      <c r="AR933" s="144" t="s">
        <v>142</v>
      </c>
      <c r="AT933" s="144" t="s">
        <v>123</v>
      </c>
      <c r="AU933" s="144" t="s">
        <v>129</v>
      </c>
      <c r="AY933" s="17" t="s">
        <v>120</v>
      </c>
      <c r="BE933" s="145">
        <f>IF(N933="základní",J933,0)</f>
        <v>0</v>
      </c>
      <c r="BF933" s="145">
        <f>IF(N933="snížená",J933,0)</f>
        <v>0</v>
      </c>
      <c r="BG933" s="145">
        <f>IF(N933="zákl. přenesená",J933,0)</f>
        <v>0</v>
      </c>
      <c r="BH933" s="145">
        <f>IF(N933="sníž. přenesená",J933,0)</f>
        <v>0</v>
      </c>
      <c r="BI933" s="145">
        <f>IF(N933="nulová",J933,0)</f>
        <v>0</v>
      </c>
      <c r="BJ933" s="17" t="s">
        <v>129</v>
      </c>
      <c r="BK933" s="145">
        <f>ROUND(I933*H933,2)</f>
        <v>0</v>
      </c>
      <c r="BL933" s="17" t="s">
        <v>142</v>
      </c>
      <c r="BM933" s="144" t="s">
        <v>1291</v>
      </c>
    </row>
    <row r="934" spans="2:65" s="1" customFormat="1" ht="24.2" customHeight="1">
      <c r="B934" s="132"/>
      <c r="C934" s="133" t="s">
        <v>1292</v>
      </c>
      <c r="D934" s="133" t="s">
        <v>123</v>
      </c>
      <c r="E934" s="134" t="s">
        <v>1293</v>
      </c>
      <c r="F934" s="135" t="s">
        <v>1294</v>
      </c>
      <c r="G934" s="136" t="s">
        <v>248</v>
      </c>
      <c r="H934" s="137">
        <v>170.327</v>
      </c>
      <c r="I934" s="138"/>
      <c r="J934" s="139">
        <f>ROUND(I934*H934,2)</f>
        <v>0</v>
      </c>
      <c r="K934" s="135" t="s">
        <v>127</v>
      </c>
      <c r="L934" s="32"/>
      <c r="M934" s="140" t="s">
        <v>1</v>
      </c>
      <c r="N934" s="141" t="s">
        <v>43</v>
      </c>
      <c r="P934" s="142">
        <f>O934*H934</f>
        <v>0</v>
      </c>
      <c r="Q934" s="142">
        <v>0</v>
      </c>
      <c r="R934" s="142">
        <f>Q934*H934</f>
        <v>0</v>
      </c>
      <c r="S934" s="142">
        <v>0</v>
      </c>
      <c r="T934" s="143">
        <f>S934*H934</f>
        <v>0</v>
      </c>
      <c r="AR934" s="144" t="s">
        <v>142</v>
      </c>
      <c r="AT934" s="144" t="s">
        <v>123</v>
      </c>
      <c r="AU934" s="144" t="s">
        <v>129</v>
      </c>
      <c r="AY934" s="17" t="s">
        <v>120</v>
      </c>
      <c r="BE934" s="145">
        <f>IF(N934="základní",J934,0)</f>
        <v>0</v>
      </c>
      <c r="BF934" s="145">
        <f>IF(N934="snížená",J934,0)</f>
        <v>0</v>
      </c>
      <c r="BG934" s="145">
        <f>IF(N934="zákl. přenesená",J934,0)</f>
        <v>0</v>
      </c>
      <c r="BH934" s="145">
        <f>IF(N934="sníž. přenesená",J934,0)</f>
        <v>0</v>
      </c>
      <c r="BI934" s="145">
        <f>IF(N934="nulová",J934,0)</f>
        <v>0</v>
      </c>
      <c r="BJ934" s="17" t="s">
        <v>129</v>
      </c>
      <c r="BK934" s="145">
        <f>ROUND(I934*H934,2)</f>
        <v>0</v>
      </c>
      <c r="BL934" s="17" t="s">
        <v>142</v>
      </c>
      <c r="BM934" s="144" t="s">
        <v>1295</v>
      </c>
    </row>
    <row r="935" spans="2:65" s="1" customFormat="1" ht="24.2" customHeight="1">
      <c r="B935" s="132"/>
      <c r="C935" s="133" t="s">
        <v>1296</v>
      </c>
      <c r="D935" s="133" t="s">
        <v>123</v>
      </c>
      <c r="E935" s="134" t="s">
        <v>1297</v>
      </c>
      <c r="F935" s="135" t="s">
        <v>1298</v>
      </c>
      <c r="G935" s="136" t="s">
        <v>248</v>
      </c>
      <c r="H935" s="137">
        <v>1532.943</v>
      </c>
      <c r="I935" s="138"/>
      <c r="J935" s="139">
        <f>ROUND(I935*H935,2)</f>
        <v>0</v>
      </c>
      <c r="K935" s="135" t="s">
        <v>127</v>
      </c>
      <c r="L935" s="32"/>
      <c r="M935" s="140" t="s">
        <v>1</v>
      </c>
      <c r="N935" s="141" t="s">
        <v>43</v>
      </c>
      <c r="P935" s="142">
        <f>O935*H935</f>
        <v>0</v>
      </c>
      <c r="Q935" s="142">
        <v>0</v>
      </c>
      <c r="R935" s="142">
        <f>Q935*H935</f>
        <v>0</v>
      </c>
      <c r="S935" s="142">
        <v>0</v>
      </c>
      <c r="T935" s="143">
        <f>S935*H935</f>
        <v>0</v>
      </c>
      <c r="AR935" s="144" t="s">
        <v>142</v>
      </c>
      <c r="AT935" s="144" t="s">
        <v>123</v>
      </c>
      <c r="AU935" s="144" t="s">
        <v>129</v>
      </c>
      <c r="AY935" s="17" t="s">
        <v>120</v>
      </c>
      <c r="BE935" s="145">
        <f>IF(N935="základní",J935,0)</f>
        <v>0</v>
      </c>
      <c r="BF935" s="145">
        <f>IF(N935="snížená",J935,0)</f>
        <v>0</v>
      </c>
      <c r="BG935" s="145">
        <f>IF(N935="zákl. přenesená",J935,0)</f>
        <v>0</v>
      </c>
      <c r="BH935" s="145">
        <f>IF(N935="sníž. přenesená",J935,0)</f>
        <v>0</v>
      </c>
      <c r="BI935" s="145">
        <f>IF(N935="nulová",J935,0)</f>
        <v>0</v>
      </c>
      <c r="BJ935" s="17" t="s">
        <v>129</v>
      </c>
      <c r="BK935" s="145">
        <f>ROUND(I935*H935,2)</f>
        <v>0</v>
      </c>
      <c r="BL935" s="17" t="s">
        <v>142</v>
      </c>
      <c r="BM935" s="144" t="s">
        <v>1299</v>
      </c>
    </row>
    <row r="936" spans="2:65" s="12" customFormat="1">
      <c r="B936" s="153"/>
      <c r="D936" s="146" t="s">
        <v>230</v>
      </c>
      <c r="E936" s="154" t="s">
        <v>1</v>
      </c>
      <c r="F936" s="155" t="s">
        <v>1300</v>
      </c>
      <c r="H936" s="156">
        <v>1532.943</v>
      </c>
      <c r="I936" s="157"/>
      <c r="L936" s="153"/>
      <c r="M936" s="158"/>
      <c r="T936" s="159"/>
      <c r="AT936" s="154" t="s">
        <v>230</v>
      </c>
      <c r="AU936" s="154" t="s">
        <v>129</v>
      </c>
      <c r="AV936" s="12" t="s">
        <v>129</v>
      </c>
      <c r="AW936" s="12" t="s">
        <v>32</v>
      </c>
      <c r="AX936" s="12" t="s">
        <v>85</v>
      </c>
      <c r="AY936" s="154" t="s">
        <v>120</v>
      </c>
    </row>
    <row r="937" spans="2:65" s="1" customFormat="1" ht="44.25" customHeight="1">
      <c r="B937" s="132"/>
      <c r="C937" s="133" t="s">
        <v>1301</v>
      </c>
      <c r="D937" s="133" t="s">
        <v>123</v>
      </c>
      <c r="E937" s="134" t="s">
        <v>1302</v>
      </c>
      <c r="F937" s="135" t="s">
        <v>1303</v>
      </c>
      <c r="G937" s="136" t="s">
        <v>248</v>
      </c>
      <c r="H937" s="137">
        <v>119.229</v>
      </c>
      <c r="I937" s="138"/>
      <c r="J937" s="139">
        <f>ROUND(I937*H937,2)</f>
        <v>0</v>
      </c>
      <c r="K937" s="135" t="s">
        <v>127</v>
      </c>
      <c r="L937" s="32"/>
      <c r="M937" s="140" t="s">
        <v>1</v>
      </c>
      <c r="N937" s="141" t="s">
        <v>43</v>
      </c>
      <c r="P937" s="142">
        <f>O937*H937</f>
        <v>0</v>
      </c>
      <c r="Q937" s="142">
        <v>0</v>
      </c>
      <c r="R937" s="142">
        <f>Q937*H937</f>
        <v>0</v>
      </c>
      <c r="S937" s="142">
        <v>0</v>
      </c>
      <c r="T937" s="143">
        <f>S937*H937</f>
        <v>0</v>
      </c>
      <c r="AR937" s="144" t="s">
        <v>142</v>
      </c>
      <c r="AT937" s="144" t="s">
        <v>123</v>
      </c>
      <c r="AU937" s="144" t="s">
        <v>129</v>
      </c>
      <c r="AY937" s="17" t="s">
        <v>120</v>
      </c>
      <c r="BE937" s="145">
        <f>IF(N937="základní",J937,0)</f>
        <v>0</v>
      </c>
      <c r="BF937" s="145">
        <f>IF(N937="snížená",J937,0)</f>
        <v>0</v>
      </c>
      <c r="BG937" s="145">
        <f>IF(N937="zákl. přenesená",J937,0)</f>
        <v>0</v>
      </c>
      <c r="BH937" s="145">
        <f>IF(N937="sníž. přenesená",J937,0)</f>
        <v>0</v>
      </c>
      <c r="BI937" s="145">
        <f>IF(N937="nulová",J937,0)</f>
        <v>0</v>
      </c>
      <c r="BJ937" s="17" t="s">
        <v>129</v>
      </c>
      <c r="BK937" s="145">
        <f>ROUND(I937*H937,2)</f>
        <v>0</v>
      </c>
      <c r="BL937" s="17" t="s">
        <v>142</v>
      </c>
      <c r="BM937" s="144" t="s">
        <v>1304</v>
      </c>
    </row>
    <row r="938" spans="2:65" s="12" customFormat="1">
      <c r="B938" s="153"/>
      <c r="D938" s="146" t="s">
        <v>230</v>
      </c>
      <c r="E938" s="154" t="s">
        <v>1</v>
      </c>
      <c r="F938" s="155" t="s">
        <v>1305</v>
      </c>
      <c r="H938" s="156">
        <v>119.229</v>
      </c>
      <c r="I938" s="157"/>
      <c r="L938" s="153"/>
      <c r="M938" s="158"/>
      <c r="T938" s="159"/>
      <c r="AT938" s="154" t="s">
        <v>230</v>
      </c>
      <c r="AU938" s="154" t="s">
        <v>129</v>
      </c>
      <c r="AV938" s="12" t="s">
        <v>129</v>
      </c>
      <c r="AW938" s="12" t="s">
        <v>32</v>
      </c>
      <c r="AX938" s="12" t="s">
        <v>85</v>
      </c>
      <c r="AY938" s="154" t="s">
        <v>120</v>
      </c>
    </row>
    <row r="939" spans="2:65" s="1" customFormat="1" ht="44.25" customHeight="1">
      <c r="B939" s="132"/>
      <c r="C939" s="133" t="s">
        <v>1306</v>
      </c>
      <c r="D939" s="133" t="s">
        <v>123</v>
      </c>
      <c r="E939" s="134" t="s">
        <v>1307</v>
      </c>
      <c r="F939" s="135" t="s">
        <v>1308</v>
      </c>
      <c r="G939" s="136" t="s">
        <v>248</v>
      </c>
      <c r="H939" s="137">
        <v>51.097999999999999</v>
      </c>
      <c r="I939" s="138"/>
      <c r="J939" s="139">
        <f>ROUND(I939*H939,2)</f>
        <v>0</v>
      </c>
      <c r="K939" s="135" t="s">
        <v>127</v>
      </c>
      <c r="L939" s="32"/>
      <c r="M939" s="140" t="s">
        <v>1</v>
      </c>
      <c r="N939" s="141" t="s">
        <v>43</v>
      </c>
      <c r="P939" s="142">
        <f>O939*H939</f>
        <v>0</v>
      </c>
      <c r="Q939" s="142">
        <v>0</v>
      </c>
      <c r="R939" s="142">
        <f>Q939*H939</f>
        <v>0</v>
      </c>
      <c r="S939" s="142">
        <v>0</v>
      </c>
      <c r="T939" s="143">
        <f>S939*H939</f>
        <v>0</v>
      </c>
      <c r="AR939" s="144" t="s">
        <v>142</v>
      </c>
      <c r="AT939" s="144" t="s">
        <v>123</v>
      </c>
      <c r="AU939" s="144" t="s">
        <v>129</v>
      </c>
      <c r="AY939" s="17" t="s">
        <v>120</v>
      </c>
      <c r="BE939" s="145">
        <f>IF(N939="základní",J939,0)</f>
        <v>0</v>
      </c>
      <c r="BF939" s="145">
        <f>IF(N939="snížená",J939,0)</f>
        <v>0</v>
      </c>
      <c r="BG939" s="145">
        <f>IF(N939="zákl. přenesená",J939,0)</f>
        <v>0</v>
      </c>
      <c r="BH939" s="145">
        <f>IF(N939="sníž. přenesená",J939,0)</f>
        <v>0</v>
      </c>
      <c r="BI939" s="145">
        <f>IF(N939="nulová",J939,0)</f>
        <v>0</v>
      </c>
      <c r="BJ939" s="17" t="s">
        <v>129</v>
      </c>
      <c r="BK939" s="145">
        <f>ROUND(I939*H939,2)</f>
        <v>0</v>
      </c>
      <c r="BL939" s="17" t="s">
        <v>142</v>
      </c>
      <c r="BM939" s="144" t="s">
        <v>1309</v>
      </c>
    </row>
    <row r="940" spans="2:65" s="12" customFormat="1">
      <c r="B940" s="153"/>
      <c r="D940" s="146" t="s">
        <v>230</v>
      </c>
      <c r="E940" s="154" t="s">
        <v>1</v>
      </c>
      <c r="F940" s="155" t="s">
        <v>1310</v>
      </c>
      <c r="H940" s="156">
        <v>51.097999999999999</v>
      </c>
      <c r="I940" s="157"/>
      <c r="L940" s="153"/>
      <c r="M940" s="158"/>
      <c r="T940" s="159"/>
      <c r="AT940" s="154" t="s">
        <v>230</v>
      </c>
      <c r="AU940" s="154" t="s">
        <v>129</v>
      </c>
      <c r="AV940" s="12" t="s">
        <v>129</v>
      </c>
      <c r="AW940" s="12" t="s">
        <v>32</v>
      </c>
      <c r="AX940" s="12" t="s">
        <v>85</v>
      </c>
      <c r="AY940" s="154" t="s">
        <v>120</v>
      </c>
    </row>
    <row r="941" spans="2:65" s="11" customFormat="1" ht="22.9" customHeight="1">
      <c r="B941" s="120"/>
      <c r="D941" s="121" t="s">
        <v>76</v>
      </c>
      <c r="E941" s="130" t="s">
        <v>1311</v>
      </c>
      <c r="F941" s="130" t="s">
        <v>1312</v>
      </c>
      <c r="I941" s="123"/>
      <c r="J941" s="131">
        <f>BK941</f>
        <v>0</v>
      </c>
      <c r="L941" s="120"/>
      <c r="M941" s="125"/>
      <c r="P941" s="126">
        <f>P942</f>
        <v>0</v>
      </c>
      <c r="R941" s="126">
        <f>R942</f>
        <v>0</v>
      </c>
      <c r="T941" s="127">
        <f>T942</f>
        <v>0</v>
      </c>
      <c r="AR941" s="121" t="s">
        <v>85</v>
      </c>
      <c r="AT941" s="128" t="s">
        <v>76</v>
      </c>
      <c r="AU941" s="128" t="s">
        <v>85</v>
      </c>
      <c r="AY941" s="121" t="s">
        <v>120</v>
      </c>
      <c r="BK941" s="129">
        <f>BK942</f>
        <v>0</v>
      </c>
    </row>
    <row r="942" spans="2:65" s="1" customFormat="1" ht="24.2" customHeight="1">
      <c r="B942" s="132"/>
      <c r="C942" s="133" t="s">
        <v>1313</v>
      </c>
      <c r="D942" s="133" t="s">
        <v>123</v>
      </c>
      <c r="E942" s="134" t="s">
        <v>1314</v>
      </c>
      <c r="F942" s="135" t="s">
        <v>1315</v>
      </c>
      <c r="G942" s="136" t="s">
        <v>248</v>
      </c>
      <c r="H942" s="137">
        <v>150.16200000000001</v>
      </c>
      <c r="I942" s="138"/>
      <c r="J942" s="139">
        <f>ROUND(I942*H942,2)</f>
        <v>0</v>
      </c>
      <c r="K942" s="135" t="s">
        <v>127</v>
      </c>
      <c r="L942" s="32"/>
      <c r="M942" s="140" t="s">
        <v>1</v>
      </c>
      <c r="N942" s="141" t="s">
        <v>43</v>
      </c>
      <c r="P942" s="142">
        <f>O942*H942</f>
        <v>0</v>
      </c>
      <c r="Q942" s="142">
        <v>0</v>
      </c>
      <c r="R942" s="142">
        <f>Q942*H942</f>
        <v>0</v>
      </c>
      <c r="S942" s="142">
        <v>0</v>
      </c>
      <c r="T942" s="143">
        <f>S942*H942</f>
        <v>0</v>
      </c>
      <c r="AR942" s="144" t="s">
        <v>142</v>
      </c>
      <c r="AT942" s="144" t="s">
        <v>123</v>
      </c>
      <c r="AU942" s="144" t="s">
        <v>129</v>
      </c>
      <c r="AY942" s="17" t="s">
        <v>120</v>
      </c>
      <c r="BE942" s="145">
        <f>IF(N942="základní",J942,0)</f>
        <v>0</v>
      </c>
      <c r="BF942" s="145">
        <f>IF(N942="snížená",J942,0)</f>
        <v>0</v>
      </c>
      <c r="BG942" s="145">
        <f>IF(N942="zákl. přenesená",J942,0)</f>
        <v>0</v>
      </c>
      <c r="BH942" s="145">
        <f>IF(N942="sníž. přenesená",J942,0)</f>
        <v>0</v>
      </c>
      <c r="BI942" s="145">
        <f>IF(N942="nulová",J942,0)</f>
        <v>0</v>
      </c>
      <c r="BJ942" s="17" t="s">
        <v>129</v>
      </c>
      <c r="BK942" s="145">
        <f>ROUND(I942*H942,2)</f>
        <v>0</v>
      </c>
      <c r="BL942" s="17" t="s">
        <v>142</v>
      </c>
      <c r="BM942" s="144" t="s">
        <v>1316</v>
      </c>
    </row>
    <row r="943" spans="2:65" s="11" customFormat="1" ht="25.9" customHeight="1">
      <c r="B943" s="120"/>
      <c r="D943" s="121" t="s">
        <v>76</v>
      </c>
      <c r="E943" s="122" t="s">
        <v>1317</v>
      </c>
      <c r="F943" s="122" t="s">
        <v>1318</v>
      </c>
      <c r="I943" s="123"/>
      <c r="J943" s="124">
        <f>BK943</f>
        <v>0</v>
      </c>
      <c r="L943" s="120"/>
      <c r="M943" s="125"/>
      <c r="P943" s="126">
        <f>P944+P968+P991+P1055+P1177+P1217+P1300+P1505+P1558+P1562+P1621+P1673+P1732+P1773+P1888+P1966+P2014+P2027</f>
        <v>0</v>
      </c>
      <c r="R943" s="126">
        <f>R944+R968+R991+R1055+R1177+R1217+R1300+R1505+R1558+R1562+R1621+R1673+R1732+R1773+R1888+R1966+R2014+R2027</f>
        <v>20.672399429999999</v>
      </c>
      <c r="T943" s="127">
        <f>T944+T968+T991+T1055+T1177+T1217+T1300+T1505+T1558+T1562+T1621+T1673+T1732+T1773+T1888+T1966+T2014+T2027</f>
        <v>1.7597780000000001</v>
      </c>
      <c r="AR943" s="121" t="s">
        <v>129</v>
      </c>
      <c r="AT943" s="128" t="s">
        <v>76</v>
      </c>
      <c r="AU943" s="128" t="s">
        <v>77</v>
      </c>
      <c r="AY943" s="121" t="s">
        <v>120</v>
      </c>
      <c r="BK943" s="129">
        <f>BK944+BK968+BK991+BK1055+BK1177+BK1217+BK1300+BK1505+BK1558+BK1562+BK1621+BK1673+BK1732+BK1773+BK1888+BK1966+BK2014+BK2027</f>
        <v>0</v>
      </c>
    </row>
    <row r="944" spans="2:65" s="11" customFormat="1" ht="22.9" customHeight="1">
      <c r="B944" s="120"/>
      <c r="D944" s="121" t="s">
        <v>76</v>
      </c>
      <c r="E944" s="130" t="s">
        <v>1319</v>
      </c>
      <c r="F944" s="130" t="s">
        <v>1320</v>
      </c>
      <c r="I944" s="123"/>
      <c r="J944" s="131">
        <f>BK944</f>
        <v>0</v>
      </c>
      <c r="L944" s="120"/>
      <c r="M944" s="125"/>
      <c r="P944" s="126">
        <f>SUM(P945:P967)</f>
        <v>0</v>
      </c>
      <c r="R944" s="126">
        <f>SUM(R945:R967)</f>
        <v>0.164488</v>
      </c>
      <c r="T944" s="127">
        <f>SUM(T945:T967)</f>
        <v>0</v>
      </c>
      <c r="AR944" s="121" t="s">
        <v>129</v>
      </c>
      <c r="AT944" s="128" t="s">
        <v>76</v>
      </c>
      <c r="AU944" s="128" t="s">
        <v>85</v>
      </c>
      <c r="AY944" s="121" t="s">
        <v>120</v>
      </c>
      <c r="BK944" s="129">
        <f>SUM(BK945:BK967)</f>
        <v>0</v>
      </c>
    </row>
    <row r="945" spans="2:65" s="1" customFormat="1" ht="24.2" customHeight="1">
      <c r="B945" s="132"/>
      <c r="C945" s="133" t="s">
        <v>1321</v>
      </c>
      <c r="D945" s="133" t="s">
        <v>123</v>
      </c>
      <c r="E945" s="134" t="s">
        <v>1322</v>
      </c>
      <c r="F945" s="135" t="s">
        <v>1323</v>
      </c>
      <c r="G945" s="136" t="s">
        <v>228</v>
      </c>
      <c r="H945" s="137">
        <v>26.6</v>
      </c>
      <c r="I945" s="138"/>
      <c r="J945" s="139">
        <f>ROUND(I945*H945,2)</f>
        <v>0</v>
      </c>
      <c r="K945" s="135" t="s">
        <v>127</v>
      </c>
      <c r="L945" s="32"/>
      <c r="M945" s="140" t="s">
        <v>1</v>
      </c>
      <c r="N945" s="141" t="s">
        <v>43</v>
      </c>
      <c r="P945" s="142">
        <f>O945*H945</f>
        <v>0</v>
      </c>
      <c r="Q945" s="142">
        <v>0</v>
      </c>
      <c r="R945" s="142">
        <f>Q945*H945</f>
        <v>0</v>
      </c>
      <c r="S945" s="142">
        <v>0</v>
      </c>
      <c r="T945" s="143">
        <f>S945*H945</f>
        <v>0</v>
      </c>
      <c r="AR945" s="144" t="s">
        <v>293</v>
      </c>
      <c r="AT945" s="144" t="s">
        <v>123</v>
      </c>
      <c r="AU945" s="144" t="s">
        <v>129</v>
      </c>
      <c r="AY945" s="17" t="s">
        <v>120</v>
      </c>
      <c r="BE945" s="145">
        <f>IF(N945="základní",J945,0)</f>
        <v>0</v>
      </c>
      <c r="BF945" s="145">
        <f>IF(N945="snížená",J945,0)</f>
        <v>0</v>
      </c>
      <c r="BG945" s="145">
        <f>IF(N945="zákl. přenesená",J945,0)</f>
        <v>0</v>
      </c>
      <c r="BH945" s="145">
        <f>IF(N945="sníž. přenesená",J945,0)</f>
        <v>0</v>
      </c>
      <c r="BI945" s="145">
        <f>IF(N945="nulová",J945,0)</f>
        <v>0</v>
      </c>
      <c r="BJ945" s="17" t="s">
        <v>129</v>
      </c>
      <c r="BK945" s="145">
        <f>ROUND(I945*H945,2)</f>
        <v>0</v>
      </c>
      <c r="BL945" s="17" t="s">
        <v>293</v>
      </c>
      <c r="BM945" s="144" t="s">
        <v>1324</v>
      </c>
    </row>
    <row r="946" spans="2:65" s="12" customFormat="1">
      <c r="B946" s="153"/>
      <c r="D946" s="146" t="s">
        <v>230</v>
      </c>
      <c r="E946" s="154" t="s">
        <v>1</v>
      </c>
      <c r="F946" s="155" t="s">
        <v>1325</v>
      </c>
      <c r="H946" s="156">
        <v>17</v>
      </c>
      <c r="I946" s="157"/>
      <c r="L946" s="153"/>
      <c r="M946" s="158"/>
      <c r="T946" s="159"/>
      <c r="AT946" s="154" t="s">
        <v>230</v>
      </c>
      <c r="AU946" s="154" t="s">
        <v>129</v>
      </c>
      <c r="AV946" s="12" t="s">
        <v>129</v>
      </c>
      <c r="AW946" s="12" t="s">
        <v>32</v>
      </c>
      <c r="AX946" s="12" t="s">
        <v>77</v>
      </c>
      <c r="AY946" s="154" t="s">
        <v>120</v>
      </c>
    </row>
    <row r="947" spans="2:65" s="13" customFormat="1">
      <c r="B947" s="170"/>
      <c r="D947" s="146" t="s">
        <v>230</v>
      </c>
      <c r="E947" s="171" t="s">
        <v>1</v>
      </c>
      <c r="F947" s="172" t="s">
        <v>335</v>
      </c>
      <c r="H947" s="173">
        <v>17</v>
      </c>
      <c r="I947" s="174"/>
      <c r="L947" s="170"/>
      <c r="M947" s="175"/>
      <c r="T947" s="176"/>
      <c r="AT947" s="171" t="s">
        <v>230</v>
      </c>
      <c r="AU947" s="171" t="s">
        <v>129</v>
      </c>
      <c r="AV947" s="13" t="s">
        <v>138</v>
      </c>
      <c r="AW947" s="13" t="s">
        <v>32</v>
      </c>
      <c r="AX947" s="13" t="s">
        <v>77</v>
      </c>
      <c r="AY947" s="171" t="s">
        <v>120</v>
      </c>
    </row>
    <row r="948" spans="2:65" s="12" customFormat="1">
      <c r="B948" s="153"/>
      <c r="D948" s="146" t="s">
        <v>230</v>
      </c>
      <c r="E948" s="154" t="s">
        <v>1</v>
      </c>
      <c r="F948" s="155" t="s">
        <v>1326</v>
      </c>
      <c r="H948" s="156">
        <v>9.6</v>
      </c>
      <c r="I948" s="157"/>
      <c r="L948" s="153"/>
      <c r="M948" s="158"/>
      <c r="T948" s="159"/>
      <c r="AT948" s="154" t="s">
        <v>230</v>
      </c>
      <c r="AU948" s="154" t="s">
        <v>129</v>
      </c>
      <c r="AV948" s="12" t="s">
        <v>129</v>
      </c>
      <c r="AW948" s="12" t="s">
        <v>32</v>
      </c>
      <c r="AX948" s="12" t="s">
        <v>77</v>
      </c>
      <c r="AY948" s="154" t="s">
        <v>120</v>
      </c>
    </row>
    <row r="949" spans="2:65" s="13" customFormat="1">
      <c r="B949" s="170"/>
      <c r="D949" s="146" t="s">
        <v>230</v>
      </c>
      <c r="E949" s="171" t="s">
        <v>1</v>
      </c>
      <c r="F949" s="172" t="s">
        <v>512</v>
      </c>
      <c r="H949" s="173">
        <v>9.6</v>
      </c>
      <c r="I949" s="174"/>
      <c r="L949" s="170"/>
      <c r="M949" s="175"/>
      <c r="T949" s="176"/>
      <c r="AT949" s="171" t="s">
        <v>230</v>
      </c>
      <c r="AU949" s="171" t="s">
        <v>129</v>
      </c>
      <c r="AV949" s="13" t="s">
        <v>138</v>
      </c>
      <c r="AW949" s="13" t="s">
        <v>32</v>
      </c>
      <c r="AX949" s="13" t="s">
        <v>77</v>
      </c>
      <c r="AY949" s="171" t="s">
        <v>120</v>
      </c>
    </row>
    <row r="950" spans="2:65" s="14" customFormat="1">
      <c r="B950" s="177"/>
      <c r="D950" s="146" t="s">
        <v>230</v>
      </c>
      <c r="E950" s="178" t="s">
        <v>1</v>
      </c>
      <c r="F950" s="179" t="s">
        <v>304</v>
      </c>
      <c r="H950" s="180">
        <v>26.6</v>
      </c>
      <c r="I950" s="181"/>
      <c r="L950" s="177"/>
      <c r="M950" s="182"/>
      <c r="T950" s="183"/>
      <c r="AT950" s="178" t="s">
        <v>230</v>
      </c>
      <c r="AU950" s="178" t="s">
        <v>129</v>
      </c>
      <c r="AV950" s="14" t="s">
        <v>142</v>
      </c>
      <c r="AW950" s="14" t="s">
        <v>32</v>
      </c>
      <c r="AX950" s="14" t="s">
        <v>85</v>
      </c>
      <c r="AY950" s="178" t="s">
        <v>120</v>
      </c>
    </row>
    <row r="951" spans="2:65" s="1" customFormat="1" ht="16.5" customHeight="1">
      <c r="B951" s="132"/>
      <c r="C951" s="160" t="s">
        <v>1327</v>
      </c>
      <c r="D951" s="160" t="s">
        <v>254</v>
      </c>
      <c r="E951" s="161" t="s">
        <v>1328</v>
      </c>
      <c r="F951" s="162" t="s">
        <v>1329</v>
      </c>
      <c r="G951" s="163" t="s">
        <v>248</v>
      </c>
      <c r="H951" s="164">
        <v>8.0000000000000002E-3</v>
      </c>
      <c r="I951" s="165"/>
      <c r="J951" s="166">
        <f>ROUND(I951*H951,2)</f>
        <v>0</v>
      </c>
      <c r="K951" s="162" t="s">
        <v>127</v>
      </c>
      <c r="L951" s="167"/>
      <c r="M951" s="168" t="s">
        <v>1</v>
      </c>
      <c r="N951" s="169" t="s">
        <v>43</v>
      </c>
      <c r="P951" s="142">
        <f>O951*H951</f>
        <v>0</v>
      </c>
      <c r="Q951" s="142">
        <v>1</v>
      </c>
      <c r="R951" s="142">
        <f>Q951*H951</f>
        <v>8.0000000000000002E-3</v>
      </c>
      <c r="S951" s="142">
        <v>0</v>
      </c>
      <c r="T951" s="143">
        <f>S951*H951</f>
        <v>0</v>
      </c>
      <c r="AR951" s="144" t="s">
        <v>375</v>
      </c>
      <c r="AT951" s="144" t="s">
        <v>254</v>
      </c>
      <c r="AU951" s="144" t="s">
        <v>129</v>
      </c>
      <c r="AY951" s="17" t="s">
        <v>120</v>
      </c>
      <c r="BE951" s="145">
        <f>IF(N951="základní",J951,0)</f>
        <v>0</v>
      </c>
      <c r="BF951" s="145">
        <f>IF(N951="snížená",J951,0)</f>
        <v>0</v>
      </c>
      <c r="BG951" s="145">
        <f>IF(N951="zákl. přenesená",J951,0)</f>
        <v>0</v>
      </c>
      <c r="BH951" s="145">
        <f>IF(N951="sníž. přenesená",J951,0)</f>
        <v>0</v>
      </c>
      <c r="BI951" s="145">
        <f>IF(N951="nulová",J951,0)</f>
        <v>0</v>
      </c>
      <c r="BJ951" s="17" t="s">
        <v>129</v>
      </c>
      <c r="BK951" s="145">
        <f>ROUND(I951*H951,2)</f>
        <v>0</v>
      </c>
      <c r="BL951" s="17" t="s">
        <v>293</v>
      </c>
      <c r="BM951" s="144" t="s">
        <v>1330</v>
      </c>
    </row>
    <row r="952" spans="2:65" s="12" customFormat="1">
      <c r="B952" s="153"/>
      <c r="D952" s="146" t="s">
        <v>230</v>
      </c>
      <c r="E952" s="154" t="s">
        <v>1</v>
      </c>
      <c r="F952" s="155" t="s">
        <v>1331</v>
      </c>
      <c r="H952" s="156">
        <v>8.0000000000000002E-3</v>
      </c>
      <c r="I952" s="157"/>
      <c r="L952" s="153"/>
      <c r="M952" s="158"/>
      <c r="T952" s="159"/>
      <c r="AT952" s="154" t="s">
        <v>230</v>
      </c>
      <c r="AU952" s="154" t="s">
        <v>129</v>
      </c>
      <c r="AV952" s="12" t="s">
        <v>129</v>
      </c>
      <c r="AW952" s="12" t="s">
        <v>32</v>
      </c>
      <c r="AX952" s="12" t="s">
        <v>77</v>
      </c>
      <c r="AY952" s="154" t="s">
        <v>120</v>
      </c>
    </row>
    <row r="953" spans="2:65" s="14" customFormat="1">
      <c r="B953" s="177"/>
      <c r="D953" s="146" t="s">
        <v>230</v>
      </c>
      <c r="E953" s="178" t="s">
        <v>1</v>
      </c>
      <c r="F953" s="179" t="s">
        <v>304</v>
      </c>
      <c r="H953" s="180">
        <v>8.0000000000000002E-3</v>
      </c>
      <c r="I953" s="181"/>
      <c r="L953" s="177"/>
      <c r="M953" s="182"/>
      <c r="T953" s="183"/>
      <c r="AT953" s="178" t="s">
        <v>230</v>
      </c>
      <c r="AU953" s="178" t="s">
        <v>129</v>
      </c>
      <c r="AV953" s="14" t="s">
        <v>142</v>
      </c>
      <c r="AW953" s="14" t="s">
        <v>32</v>
      </c>
      <c r="AX953" s="14" t="s">
        <v>85</v>
      </c>
      <c r="AY953" s="178" t="s">
        <v>120</v>
      </c>
    </row>
    <row r="954" spans="2:65" s="1" customFormat="1" ht="24.2" customHeight="1">
      <c r="B954" s="132"/>
      <c r="C954" s="133" t="s">
        <v>1332</v>
      </c>
      <c r="D954" s="133" t="s">
        <v>123</v>
      </c>
      <c r="E954" s="134" t="s">
        <v>1333</v>
      </c>
      <c r="F954" s="135" t="s">
        <v>1334</v>
      </c>
      <c r="G954" s="136" t="s">
        <v>228</v>
      </c>
      <c r="H954" s="137">
        <v>26.6</v>
      </c>
      <c r="I954" s="138"/>
      <c r="J954" s="139">
        <f>ROUND(I954*H954,2)</f>
        <v>0</v>
      </c>
      <c r="K954" s="135" t="s">
        <v>127</v>
      </c>
      <c r="L954" s="32"/>
      <c r="M954" s="140" t="s">
        <v>1</v>
      </c>
      <c r="N954" s="141" t="s">
        <v>43</v>
      </c>
      <c r="P954" s="142">
        <f>O954*H954</f>
        <v>0</v>
      </c>
      <c r="Q954" s="142">
        <v>4.0000000000000002E-4</v>
      </c>
      <c r="R954" s="142">
        <f>Q954*H954</f>
        <v>1.0640000000000002E-2</v>
      </c>
      <c r="S954" s="142">
        <v>0</v>
      </c>
      <c r="T954" s="143">
        <f>S954*H954</f>
        <v>0</v>
      </c>
      <c r="AR954" s="144" t="s">
        <v>293</v>
      </c>
      <c r="AT954" s="144" t="s">
        <v>123</v>
      </c>
      <c r="AU954" s="144" t="s">
        <v>129</v>
      </c>
      <c r="AY954" s="17" t="s">
        <v>120</v>
      </c>
      <c r="BE954" s="145">
        <f>IF(N954="základní",J954,0)</f>
        <v>0</v>
      </c>
      <c r="BF954" s="145">
        <f>IF(N954="snížená",J954,0)</f>
        <v>0</v>
      </c>
      <c r="BG954" s="145">
        <f>IF(N954="zákl. přenesená",J954,0)</f>
        <v>0</v>
      </c>
      <c r="BH954" s="145">
        <f>IF(N954="sníž. přenesená",J954,0)</f>
        <v>0</v>
      </c>
      <c r="BI954" s="145">
        <f>IF(N954="nulová",J954,0)</f>
        <v>0</v>
      </c>
      <c r="BJ954" s="17" t="s">
        <v>129</v>
      </c>
      <c r="BK954" s="145">
        <f>ROUND(I954*H954,2)</f>
        <v>0</v>
      </c>
      <c r="BL954" s="17" t="s">
        <v>293</v>
      </c>
      <c r="BM954" s="144" t="s">
        <v>1335</v>
      </c>
    </row>
    <row r="955" spans="2:65" s="12" customFormat="1">
      <c r="B955" s="153"/>
      <c r="D955" s="146" t="s">
        <v>230</v>
      </c>
      <c r="E955" s="154" t="s">
        <v>1</v>
      </c>
      <c r="F955" s="155" t="s">
        <v>1325</v>
      </c>
      <c r="H955" s="156">
        <v>17</v>
      </c>
      <c r="I955" s="157"/>
      <c r="L955" s="153"/>
      <c r="M955" s="158"/>
      <c r="T955" s="159"/>
      <c r="AT955" s="154" t="s">
        <v>230</v>
      </c>
      <c r="AU955" s="154" t="s">
        <v>129</v>
      </c>
      <c r="AV955" s="12" t="s">
        <v>129</v>
      </c>
      <c r="AW955" s="12" t="s">
        <v>32</v>
      </c>
      <c r="AX955" s="12" t="s">
        <v>77</v>
      </c>
      <c r="AY955" s="154" t="s">
        <v>120</v>
      </c>
    </row>
    <row r="956" spans="2:65" s="13" customFormat="1">
      <c r="B956" s="170"/>
      <c r="D956" s="146" t="s">
        <v>230</v>
      </c>
      <c r="E956" s="171" t="s">
        <v>1</v>
      </c>
      <c r="F956" s="172" t="s">
        <v>335</v>
      </c>
      <c r="H956" s="173">
        <v>17</v>
      </c>
      <c r="I956" s="174"/>
      <c r="L956" s="170"/>
      <c r="M956" s="175"/>
      <c r="T956" s="176"/>
      <c r="AT956" s="171" t="s">
        <v>230</v>
      </c>
      <c r="AU956" s="171" t="s">
        <v>129</v>
      </c>
      <c r="AV956" s="13" t="s">
        <v>138</v>
      </c>
      <c r="AW956" s="13" t="s">
        <v>32</v>
      </c>
      <c r="AX956" s="13" t="s">
        <v>77</v>
      </c>
      <c r="AY956" s="171" t="s">
        <v>120</v>
      </c>
    </row>
    <row r="957" spans="2:65" s="12" customFormat="1">
      <c r="B957" s="153"/>
      <c r="D957" s="146" t="s">
        <v>230</v>
      </c>
      <c r="E957" s="154" t="s">
        <v>1</v>
      </c>
      <c r="F957" s="155" t="s">
        <v>1326</v>
      </c>
      <c r="H957" s="156">
        <v>9.6</v>
      </c>
      <c r="I957" s="157"/>
      <c r="L957" s="153"/>
      <c r="M957" s="158"/>
      <c r="T957" s="159"/>
      <c r="AT957" s="154" t="s">
        <v>230</v>
      </c>
      <c r="AU957" s="154" t="s">
        <v>129</v>
      </c>
      <c r="AV957" s="12" t="s">
        <v>129</v>
      </c>
      <c r="AW957" s="12" t="s">
        <v>32</v>
      </c>
      <c r="AX957" s="12" t="s">
        <v>77</v>
      </c>
      <c r="AY957" s="154" t="s">
        <v>120</v>
      </c>
    </row>
    <row r="958" spans="2:65" s="13" customFormat="1">
      <c r="B958" s="170"/>
      <c r="D958" s="146" t="s">
        <v>230</v>
      </c>
      <c r="E958" s="171" t="s">
        <v>1</v>
      </c>
      <c r="F958" s="172" t="s">
        <v>512</v>
      </c>
      <c r="H958" s="173">
        <v>9.6</v>
      </c>
      <c r="I958" s="174"/>
      <c r="L958" s="170"/>
      <c r="M958" s="175"/>
      <c r="T958" s="176"/>
      <c r="AT958" s="171" t="s">
        <v>230</v>
      </c>
      <c r="AU958" s="171" t="s">
        <v>129</v>
      </c>
      <c r="AV958" s="13" t="s">
        <v>138</v>
      </c>
      <c r="AW958" s="13" t="s">
        <v>32</v>
      </c>
      <c r="AX958" s="13" t="s">
        <v>77</v>
      </c>
      <c r="AY958" s="171" t="s">
        <v>120</v>
      </c>
    </row>
    <row r="959" spans="2:65" s="14" customFormat="1">
      <c r="B959" s="177"/>
      <c r="D959" s="146" t="s">
        <v>230</v>
      </c>
      <c r="E959" s="178" t="s">
        <v>1</v>
      </c>
      <c r="F959" s="179" t="s">
        <v>304</v>
      </c>
      <c r="H959" s="180">
        <v>26.6</v>
      </c>
      <c r="I959" s="181"/>
      <c r="L959" s="177"/>
      <c r="M959" s="182"/>
      <c r="T959" s="183"/>
      <c r="AT959" s="178" t="s">
        <v>230</v>
      </c>
      <c r="AU959" s="178" t="s">
        <v>129</v>
      </c>
      <c r="AV959" s="14" t="s">
        <v>142</v>
      </c>
      <c r="AW959" s="14" t="s">
        <v>32</v>
      </c>
      <c r="AX959" s="14" t="s">
        <v>85</v>
      </c>
      <c r="AY959" s="178" t="s">
        <v>120</v>
      </c>
    </row>
    <row r="960" spans="2:65" s="1" customFormat="1" ht="37.9" customHeight="1">
      <c r="B960" s="132"/>
      <c r="C960" s="160" t="s">
        <v>1336</v>
      </c>
      <c r="D960" s="160" t="s">
        <v>254</v>
      </c>
      <c r="E960" s="161" t="s">
        <v>1337</v>
      </c>
      <c r="F960" s="162" t="s">
        <v>1338</v>
      </c>
      <c r="G960" s="163" t="s">
        <v>228</v>
      </c>
      <c r="H960" s="164">
        <v>29.26</v>
      </c>
      <c r="I960" s="165"/>
      <c r="J960" s="166">
        <f>ROUND(I960*H960,2)</f>
        <v>0</v>
      </c>
      <c r="K960" s="162" t="s">
        <v>127</v>
      </c>
      <c r="L960" s="167"/>
      <c r="M960" s="168" t="s">
        <v>1</v>
      </c>
      <c r="N960" s="169" t="s">
        <v>43</v>
      </c>
      <c r="P960" s="142">
        <f>O960*H960</f>
        <v>0</v>
      </c>
      <c r="Q960" s="142">
        <v>4.7999999999999996E-3</v>
      </c>
      <c r="R960" s="142">
        <f>Q960*H960</f>
        <v>0.14044799999999999</v>
      </c>
      <c r="S960" s="142">
        <v>0</v>
      </c>
      <c r="T960" s="143">
        <f>S960*H960</f>
        <v>0</v>
      </c>
      <c r="AR960" s="144" t="s">
        <v>375</v>
      </c>
      <c r="AT960" s="144" t="s">
        <v>254</v>
      </c>
      <c r="AU960" s="144" t="s">
        <v>129</v>
      </c>
      <c r="AY960" s="17" t="s">
        <v>120</v>
      </c>
      <c r="BE960" s="145">
        <f>IF(N960="základní",J960,0)</f>
        <v>0</v>
      </c>
      <c r="BF960" s="145">
        <f>IF(N960="snížená",J960,0)</f>
        <v>0</v>
      </c>
      <c r="BG960" s="145">
        <f>IF(N960="zákl. přenesená",J960,0)</f>
        <v>0</v>
      </c>
      <c r="BH960" s="145">
        <f>IF(N960="sníž. přenesená",J960,0)</f>
        <v>0</v>
      </c>
      <c r="BI960" s="145">
        <f>IF(N960="nulová",J960,0)</f>
        <v>0</v>
      </c>
      <c r="BJ960" s="17" t="s">
        <v>129</v>
      </c>
      <c r="BK960" s="145">
        <f>ROUND(I960*H960,2)</f>
        <v>0</v>
      </c>
      <c r="BL960" s="17" t="s">
        <v>293</v>
      </c>
      <c r="BM960" s="144" t="s">
        <v>1339</v>
      </c>
    </row>
    <row r="961" spans="2:65" s="12" customFormat="1">
      <c r="B961" s="153"/>
      <c r="D961" s="146" t="s">
        <v>230</v>
      </c>
      <c r="E961" s="154" t="s">
        <v>1</v>
      </c>
      <c r="F961" s="155" t="s">
        <v>1340</v>
      </c>
      <c r="H961" s="156">
        <v>29.26</v>
      </c>
      <c r="I961" s="157"/>
      <c r="L961" s="153"/>
      <c r="M961" s="158"/>
      <c r="T961" s="159"/>
      <c r="AT961" s="154" t="s">
        <v>230</v>
      </c>
      <c r="AU961" s="154" t="s">
        <v>129</v>
      </c>
      <c r="AV961" s="12" t="s">
        <v>129</v>
      </c>
      <c r="AW961" s="12" t="s">
        <v>32</v>
      </c>
      <c r="AX961" s="12" t="s">
        <v>85</v>
      </c>
      <c r="AY961" s="154" t="s">
        <v>120</v>
      </c>
    </row>
    <row r="962" spans="2:65" s="1" customFormat="1" ht="33" customHeight="1">
      <c r="B962" s="132"/>
      <c r="C962" s="133" t="s">
        <v>1341</v>
      </c>
      <c r="D962" s="133" t="s">
        <v>123</v>
      </c>
      <c r="E962" s="134" t="s">
        <v>1342</v>
      </c>
      <c r="F962" s="135" t="s">
        <v>1343</v>
      </c>
      <c r="G962" s="136" t="s">
        <v>228</v>
      </c>
      <c r="H962" s="137">
        <v>26.6</v>
      </c>
      <c r="I962" s="138"/>
      <c r="J962" s="139">
        <f>ROUND(I962*H962,2)</f>
        <v>0</v>
      </c>
      <c r="K962" s="135" t="s">
        <v>127</v>
      </c>
      <c r="L962" s="32"/>
      <c r="M962" s="140" t="s">
        <v>1</v>
      </c>
      <c r="N962" s="141" t="s">
        <v>43</v>
      </c>
      <c r="P962" s="142">
        <f>O962*H962</f>
        <v>0</v>
      </c>
      <c r="Q962" s="142">
        <v>0</v>
      </c>
      <c r="R962" s="142">
        <f>Q962*H962</f>
        <v>0</v>
      </c>
      <c r="S962" s="142">
        <v>0</v>
      </c>
      <c r="T962" s="143">
        <f>S962*H962</f>
        <v>0</v>
      </c>
      <c r="AR962" s="144" t="s">
        <v>293</v>
      </c>
      <c r="AT962" s="144" t="s">
        <v>123</v>
      </c>
      <c r="AU962" s="144" t="s">
        <v>129</v>
      </c>
      <c r="AY962" s="17" t="s">
        <v>120</v>
      </c>
      <c r="BE962" s="145">
        <f>IF(N962="základní",J962,0)</f>
        <v>0</v>
      </c>
      <c r="BF962" s="145">
        <f>IF(N962="snížená",J962,0)</f>
        <v>0</v>
      </c>
      <c r="BG962" s="145">
        <f>IF(N962="zákl. přenesená",J962,0)</f>
        <v>0</v>
      </c>
      <c r="BH962" s="145">
        <f>IF(N962="sníž. přenesená",J962,0)</f>
        <v>0</v>
      </c>
      <c r="BI962" s="145">
        <f>IF(N962="nulová",J962,0)</f>
        <v>0</v>
      </c>
      <c r="BJ962" s="17" t="s">
        <v>129</v>
      </c>
      <c r="BK962" s="145">
        <f>ROUND(I962*H962,2)</f>
        <v>0</v>
      </c>
      <c r="BL962" s="17" t="s">
        <v>293</v>
      </c>
      <c r="BM962" s="144" t="s">
        <v>1344</v>
      </c>
    </row>
    <row r="963" spans="2:65" s="1" customFormat="1" ht="33" customHeight="1">
      <c r="B963" s="132"/>
      <c r="C963" s="133" t="s">
        <v>1345</v>
      </c>
      <c r="D963" s="133" t="s">
        <v>123</v>
      </c>
      <c r="E963" s="134" t="s">
        <v>1346</v>
      </c>
      <c r="F963" s="135" t="s">
        <v>1347</v>
      </c>
      <c r="G963" s="136" t="s">
        <v>228</v>
      </c>
      <c r="H963" s="137">
        <v>26.6</v>
      </c>
      <c r="I963" s="138"/>
      <c r="J963" s="139">
        <f>ROUND(I963*H963,2)</f>
        <v>0</v>
      </c>
      <c r="K963" s="135" t="s">
        <v>127</v>
      </c>
      <c r="L963" s="32"/>
      <c r="M963" s="140" t="s">
        <v>1</v>
      </c>
      <c r="N963" s="141" t="s">
        <v>43</v>
      </c>
      <c r="P963" s="142">
        <f>O963*H963</f>
        <v>0</v>
      </c>
      <c r="Q963" s="142">
        <v>0</v>
      </c>
      <c r="R963" s="142">
        <f>Q963*H963</f>
        <v>0</v>
      </c>
      <c r="S963" s="142">
        <v>0</v>
      </c>
      <c r="T963" s="143">
        <f>S963*H963</f>
        <v>0</v>
      </c>
      <c r="AR963" s="144" t="s">
        <v>293</v>
      </c>
      <c r="AT963" s="144" t="s">
        <v>123</v>
      </c>
      <c r="AU963" s="144" t="s">
        <v>129</v>
      </c>
      <c r="AY963" s="17" t="s">
        <v>120</v>
      </c>
      <c r="BE963" s="145">
        <f>IF(N963="základní",J963,0)</f>
        <v>0</v>
      </c>
      <c r="BF963" s="145">
        <f>IF(N963="snížená",J963,0)</f>
        <v>0</v>
      </c>
      <c r="BG963" s="145">
        <f>IF(N963="zákl. přenesená",J963,0)</f>
        <v>0</v>
      </c>
      <c r="BH963" s="145">
        <f>IF(N963="sníž. přenesená",J963,0)</f>
        <v>0</v>
      </c>
      <c r="BI963" s="145">
        <f>IF(N963="nulová",J963,0)</f>
        <v>0</v>
      </c>
      <c r="BJ963" s="17" t="s">
        <v>129</v>
      </c>
      <c r="BK963" s="145">
        <f>ROUND(I963*H963,2)</f>
        <v>0</v>
      </c>
      <c r="BL963" s="17" t="s">
        <v>293</v>
      </c>
      <c r="BM963" s="144" t="s">
        <v>1348</v>
      </c>
    </row>
    <row r="964" spans="2:65" s="1" customFormat="1" ht="24.2" customHeight="1">
      <c r="B964" s="132"/>
      <c r="C964" s="133" t="s">
        <v>1349</v>
      </c>
      <c r="D964" s="133" t="s">
        <v>123</v>
      </c>
      <c r="E964" s="134" t="s">
        <v>1350</v>
      </c>
      <c r="F964" s="135" t="s">
        <v>1351</v>
      </c>
      <c r="G964" s="136" t="s">
        <v>228</v>
      </c>
      <c r="H964" s="137">
        <v>6.3</v>
      </c>
      <c r="I964" s="138"/>
      <c r="J964" s="139">
        <f>ROUND(I964*H964,2)</f>
        <v>0</v>
      </c>
      <c r="K964" s="135" t="s">
        <v>127</v>
      </c>
      <c r="L964" s="32"/>
      <c r="M964" s="140" t="s">
        <v>1</v>
      </c>
      <c r="N964" s="141" t="s">
        <v>43</v>
      </c>
      <c r="P964" s="142">
        <f>O964*H964</f>
        <v>0</v>
      </c>
      <c r="Q964" s="142">
        <v>4.0000000000000002E-4</v>
      </c>
      <c r="R964" s="142">
        <f>Q964*H964</f>
        <v>2.5200000000000001E-3</v>
      </c>
      <c r="S964" s="142">
        <v>0</v>
      </c>
      <c r="T964" s="143">
        <f>S964*H964</f>
        <v>0</v>
      </c>
      <c r="AR964" s="144" t="s">
        <v>293</v>
      </c>
      <c r="AT964" s="144" t="s">
        <v>123</v>
      </c>
      <c r="AU964" s="144" t="s">
        <v>129</v>
      </c>
      <c r="AY964" s="17" t="s">
        <v>120</v>
      </c>
      <c r="BE964" s="145">
        <f>IF(N964="základní",J964,0)</f>
        <v>0</v>
      </c>
      <c r="BF964" s="145">
        <f>IF(N964="snížená",J964,0)</f>
        <v>0</v>
      </c>
      <c r="BG964" s="145">
        <f>IF(N964="zákl. přenesená",J964,0)</f>
        <v>0</v>
      </c>
      <c r="BH964" s="145">
        <f>IF(N964="sníž. přenesená",J964,0)</f>
        <v>0</v>
      </c>
      <c r="BI964" s="145">
        <f>IF(N964="nulová",J964,0)</f>
        <v>0</v>
      </c>
      <c r="BJ964" s="17" t="s">
        <v>129</v>
      </c>
      <c r="BK964" s="145">
        <f>ROUND(I964*H964,2)</f>
        <v>0</v>
      </c>
      <c r="BL964" s="17" t="s">
        <v>293</v>
      </c>
      <c r="BM964" s="144" t="s">
        <v>1352</v>
      </c>
    </row>
    <row r="965" spans="2:65" s="12" customFormat="1">
      <c r="B965" s="153"/>
      <c r="D965" s="146" t="s">
        <v>230</v>
      </c>
      <c r="E965" s="154" t="s">
        <v>1</v>
      </c>
      <c r="F965" s="155" t="s">
        <v>1353</v>
      </c>
      <c r="H965" s="156">
        <v>6.3</v>
      </c>
      <c r="I965" s="157"/>
      <c r="L965" s="153"/>
      <c r="M965" s="158"/>
      <c r="T965" s="159"/>
      <c r="AT965" s="154" t="s">
        <v>230</v>
      </c>
      <c r="AU965" s="154" t="s">
        <v>129</v>
      </c>
      <c r="AV965" s="12" t="s">
        <v>129</v>
      </c>
      <c r="AW965" s="12" t="s">
        <v>32</v>
      </c>
      <c r="AX965" s="12" t="s">
        <v>85</v>
      </c>
      <c r="AY965" s="154" t="s">
        <v>120</v>
      </c>
    </row>
    <row r="966" spans="2:65" s="1" customFormat="1" ht="24.2" customHeight="1">
      <c r="B966" s="132"/>
      <c r="C966" s="133" t="s">
        <v>1354</v>
      </c>
      <c r="D966" s="133" t="s">
        <v>123</v>
      </c>
      <c r="E966" s="134" t="s">
        <v>1355</v>
      </c>
      <c r="F966" s="135" t="s">
        <v>1356</v>
      </c>
      <c r="G966" s="136" t="s">
        <v>339</v>
      </c>
      <c r="H966" s="137">
        <v>18</v>
      </c>
      <c r="I966" s="138"/>
      <c r="J966" s="139">
        <f>ROUND(I966*H966,2)</f>
        <v>0</v>
      </c>
      <c r="K966" s="135" t="s">
        <v>127</v>
      </c>
      <c r="L966" s="32"/>
      <c r="M966" s="140" t="s">
        <v>1</v>
      </c>
      <c r="N966" s="141" t="s">
        <v>43</v>
      </c>
      <c r="P966" s="142">
        <f>O966*H966</f>
        <v>0</v>
      </c>
      <c r="Q966" s="142">
        <v>1.6000000000000001E-4</v>
      </c>
      <c r="R966" s="142">
        <f>Q966*H966</f>
        <v>2.8800000000000002E-3</v>
      </c>
      <c r="S966" s="142">
        <v>0</v>
      </c>
      <c r="T966" s="143">
        <f>S966*H966</f>
        <v>0</v>
      </c>
      <c r="AR966" s="144" t="s">
        <v>293</v>
      </c>
      <c r="AT966" s="144" t="s">
        <v>123</v>
      </c>
      <c r="AU966" s="144" t="s">
        <v>129</v>
      </c>
      <c r="AY966" s="17" t="s">
        <v>120</v>
      </c>
      <c r="BE966" s="145">
        <f>IF(N966="základní",J966,0)</f>
        <v>0</v>
      </c>
      <c r="BF966" s="145">
        <f>IF(N966="snížená",J966,0)</f>
        <v>0</v>
      </c>
      <c r="BG966" s="145">
        <f>IF(N966="zákl. přenesená",J966,0)</f>
        <v>0</v>
      </c>
      <c r="BH966" s="145">
        <f>IF(N966="sníž. přenesená",J966,0)</f>
        <v>0</v>
      </c>
      <c r="BI966" s="145">
        <f>IF(N966="nulová",J966,0)</f>
        <v>0</v>
      </c>
      <c r="BJ966" s="17" t="s">
        <v>129</v>
      </c>
      <c r="BK966" s="145">
        <f>ROUND(I966*H966,2)</f>
        <v>0</v>
      </c>
      <c r="BL966" s="17" t="s">
        <v>293</v>
      </c>
      <c r="BM966" s="144" t="s">
        <v>1357</v>
      </c>
    </row>
    <row r="967" spans="2:65" s="1" customFormat="1" ht="37.9" customHeight="1">
      <c r="B967" s="132"/>
      <c r="C967" s="133" t="s">
        <v>1358</v>
      </c>
      <c r="D967" s="133" t="s">
        <v>123</v>
      </c>
      <c r="E967" s="134" t="s">
        <v>1359</v>
      </c>
      <c r="F967" s="135" t="s">
        <v>1360</v>
      </c>
      <c r="G967" s="136" t="s">
        <v>248</v>
      </c>
      <c r="H967" s="137">
        <v>0.16400000000000001</v>
      </c>
      <c r="I967" s="138"/>
      <c r="J967" s="139">
        <f>ROUND(I967*H967,2)</f>
        <v>0</v>
      </c>
      <c r="K967" s="135" t="s">
        <v>127</v>
      </c>
      <c r="L967" s="32"/>
      <c r="M967" s="140" t="s">
        <v>1</v>
      </c>
      <c r="N967" s="141" t="s">
        <v>43</v>
      </c>
      <c r="P967" s="142">
        <f>O967*H967</f>
        <v>0</v>
      </c>
      <c r="Q967" s="142">
        <v>0</v>
      </c>
      <c r="R967" s="142">
        <f>Q967*H967</f>
        <v>0</v>
      </c>
      <c r="S967" s="142">
        <v>0</v>
      </c>
      <c r="T967" s="143">
        <f>S967*H967</f>
        <v>0</v>
      </c>
      <c r="AR967" s="144" t="s">
        <v>293</v>
      </c>
      <c r="AT967" s="144" t="s">
        <v>123</v>
      </c>
      <c r="AU967" s="144" t="s">
        <v>129</v>
      </c>
      <c r="AY967" s="17" t="s">
        <v>120</v>
      </c>
      <c r="BE967" s="145">
        <f>IF(N967="základní",J967,0)</f>
        <v>0</v>
      </c>
      <c r="BF967" s="145">
        <f>IF(N967="snížená",J967,0)</f>
        <v>0</v>
      </c>
      <c r="BG967" s="145">
        <f>IF(N967="zákl. přenesená",J967,0)</f>
        <v>0</v>
      </c>
      <c r="BH967" s="145">
        <f>IF(N967="sníž. přenesená",J967,0)</f>
        <v>0</v>
      </c>
      <c r="BI967" s="145">
        <f>IF(N967="nulová",J967,0)</f>
        <v>0</v>
      </c>
      <c r="BJ967" s="17" t="s">
        <v>129</v>
      </c>
      <c r="BK967" s="145">
        <f>ROUND(I967*H967,2)</f>
        <v>0</v>
      </c>
      <c r="BL967" s="17" t="s">
        <v>293</v>
      </c>
      <c r="BM967" s="144" t="s">
        <v>1361</v>
      </c>
    </row>
    <row r="968" spans="2:65" s="11" customFormat="1" ht="22.9" customHeight="1">
      <c r="B968" s="120"/>
      <c r="D968" s="121" t="s">
        <v>76</v>
      </c>
      <c r="E968" s="130" t="s">
        <v>1362</v>
      </c>
      <c r="F968" s="130" t="s">
        <v>1363</v>
      </c>
      <c r="I968" s="123"/>
      <c r="J968" s="131">
        <f>BK968</f>
        <v>0</v>
      </c>
      <c r="L968" s="120"/>
      <c r="M968" s="125"/>
      <c r="P968" s="126">
        <f>SUM(P969:P990)</f>
        <v>0</v>
      </c>
      <c r="R968" s="126">
        <f>SUM(R969:R990)</f>
        <v>0.47217500000000001</v>
      </c>
      <c r="T968" s="127">
        <f>SUM(T969:T990)</f>
        <v>0.30676600000000004</v>
      </c>
      <c r="AR968" s="121" t="s">
        <v>129</v>
      </c>
      <c r="AT968" s="128" t="s">
        <v>76</v>
      </c>
      <c r="AU968" s="128" t="s">
        <v>85</v>
      </c>
      <c r="AY968" s="121" t="s">
        <v>120</v>
      </c>
      <c r="BK968" s="129">
        <f>SUM(BK969:BK990)</f>
        <v>0</v>
      </c>
    </row>
    <row r="969" spans="2:65" s="1" customFormat="1" ht="33" customHeight="1">
      <c r="B969" s="132"/>
      <c r="C969" s="133" t="s">
        <v>1364</v>
      </c>
      <c r="D969" s="133" t="s">
        <v>123</v>
      </c>
      <c r="E969" s="134" t="s">
        <v>1365</v>
      </c>
      <c r="F969" s="135" t="s">
        <v>1366</v>
      </c>
      <c r="G969" s="136" t="s">
        <v>228</v>
      </c>
      <c r="H969" s="137">
        <v>153.38300000000001</v>
      </c>
      <c r="I969" s="138"/>
      <c r="J969" s="139">
        <f>ROUND(I969*H969,2)</f>
        <v>0</v>
      </c>
      <c r="K969" s="135" t="s">
        <v>127</v>
      </c>
      <c r="L969" s="32"/>
      <c r="M969" s="140" t="s">
        <v>1</v>
      </c>
      <c r="N969" s="141" t="s">
        <v>43</v>
      </c>
      <c r="P969" s="142">
        <f>O969*H969</f>
        <v>0</v>
      </c>
      <c r="Q969" s="142">
        <v>0</v>
      </c>
      <c r="R969" s="142">
        <f>Q969*H969</f>
        <v>0</v>
      </c>
      <c r="S969" s="142">
        <v>2E-3</v>
      </c>
      <c r="T969" s="143">
        <f>S969*H969</f>
        <v>0.30676600000000004</v>
      </c>
      <c r="AR969" s="144" t="s">
        <v>293</v>
      </c>
      <c r="AT969" s="144" t="s">
        <v>123</v>
      </c>
      <c r="AU969" s="144" t="s">
        <v>129</v>
      </c>
      <c r="AY969" s="17" t="s">
        <v>120</v>
      </c>
      <c r="BE969" s="145">
        <f>IF(N969="základní",J969,0)</f>
        <v>0</v>
      </c>
      <c r="BF969" s="145">
        <f>IF(N969="snížená",J969,0)</f>
        <v>0</v>
      </c>
      <c r="BG969" s="145">
        <f>IF(N969="zákl. přenesená",J969,0)</f>
        <v>0</v>
      </c>
      <c r="BH969" s="145">
        <f>IF(N969="sníž. přenesená",J969,0)</f>
        <v>0</v>
      </c>
      <c r="BI969" s="145">
        <f>IF(N969="nulová",J969,0)</f>
        <v>0</v>
      </c>
      <c r="BJ969" s="17" t="s">
        <v>129</v>
      </c>
      <c r="BK969" s="145">
        <f>ROUND(I969*H969,2)</f>
        <v>0</v>
      </c>
      <c r="BL969" s="17" t="s">
        <v>293</v>
      </c>
      <c r="BM969" s="144" t="s">
        <v>1367</v>
      </c>
    </row>
    <row r="970" spans="2:65" s="12" customFormat="1">
      <c r="B970" s="153"/>
      <c r="D970" s="146" t="s">
        <v>230</v>
      </c>
      <c r="E970" s="154" t="s">
        <v>1</v>
      </c>
      <c r="F970" s="155" t="s">
        <v>1368</v>
      </c>
      <c r="H970" s="156">
        <v>142.56</v>
      </c>
      <c r="I970" s="157"/>
      <c r="L970" s="153"/>
      <c r="M970" s="158"/>
      <c r="T970" s="159"/>
      <c r="AT970" s="154" t="s">
        <v>230</v>
      </c>
      <c r="AU970" s="154" t="s">
        <v>129</v>
      </c>
      <c r="AV970" s="12" t="s">
        <v>129</v>
      </c>
      <c r="AW970" s="12" t="s">
        <v>32</v>
      </c>
      <c r="AX970" s="12" t="s">
        <v>77</v>
      </c>
      <c r="AY970" s="154" t="s">
        <v>120</v>
      </c>
    </row>
    <row r="971" spans="2:65" s="12" customFormat="1">
      <c r="B971" s="153"/>
      <c r="D971" s="146" t="s">
        <v>230</v>
      </c>
      <c r="E971" s="154" t="s">
        <v>1</v>
      </c>
      <c r="F971" s="155" t="s">
        <v>1369</v>
      </c>
      <c r="H971" s="156">
        <v>10.823</v>
      </c>
      <c r="I971" s="157"/>
      <c r="L971" s="153"/>
      <c r="M971" s="158"/>
      <c r="T971" s="159"/>
      <c r="AT971" s="154" t="s">
        <v>230</v>
      </c>
      <c r="AU971" s="154" t="s">
        <v>129</v>
      </c>
      <c r="AV971" s="12" t="s">
        <v>129</v>
      </c>
      <c r="AW971" s="12" t="s">
        <v>32</v>
      </c>
      <c r="AX971" s="12" t="s">
        <v>77</v>
      </c>
      <c r="AY971" s="154" t="s">
        <v>120</v>
      </c>
    </row>
    <row r="972" spans="2:65" s="14" customFormat="1">
      <c r="B972" s="177"/>
      <c r="D972" s="146" t="s">
        <v>230</v>
      </c>
      <c r="E972" s="178" t="s">
        <v>1</v>
      </c>
      <c r="F972" s="179" t="s">
        <v>304</v>
      </c>
      <c r="H972" s="180">
        <v>153.38300000000001</v>
      </c>
      <c r="I972" s="181"/>
      <c r="L972" s="177"/>
      <c r="M972" s="182"/>
      <c r="T972" s="183"/>
      <c r="AT972" s="178" t="s">
        <v>230</v>
      </c>
      <c r="AU972" s="178" t="s">
        <v>129</v>
      </c>
      <c r="AV972" s="14" t="s">
        <v>142</v>
      </c>
      <c r="AW972" s="14" t="s">
        <v>32</v>
      </c>
      <c r="AX972" s="14" t="s">
        <v>85</v>
      </c>
      <c r="AY972" s="178" t="s">
        <v>120</v>
      </c>
    </row>
    <row r="973" spans="2:65" s="1" customFormat="1" ht="24.2" customHeight="1">
      <c r="B973" s="132"/>
      <c r="C973" s="133" t="s">
        <v>1370</v>
      </c>
      <c r="D973" s="133" t="s">
        <v>123</v>
      </c>
      <c r="E973" s="134" t="s">
        <v>1371</v>
      </c>
      <c r="F973" s="135" t="s">
        <v>1372</v>
      </c>
      <c r="G973" s="136" t="s">
        <v>228</v>
      </c>
      <c r="H973" s="137">
        <v>153.38300000000001</v>
      </c>
      <c r="I973" s="138"/>
      <c r="J973" s="139">
        <f>ROUND(I973*H973,2)</f>
        <v>0</v>
      </c>
      <c r="K973" s="135" t="s">
        <v>1</v>
      </c>
      <c r="L973" s="32"/>
      <c r="M973" s="140" t="s">
        <v>1</v>
      </c>
      <c r="N973" s="141" t="s">
        <v>43</v>
      </c>
      <c r="P973" s="142">
        <f>O973*H973</f>
        <v>0</v>
      </c>
      <c r="Q973" s="142">
        <v>0</v>
      </c>
      <c r="R973" s="142">
        <f>Q973*H973</f>
        <v>0</v>
      </c>
      <c r="S973" s="142">
        <v>0</v>
      </c>
      <c r="T973" s="143">
        <f>S973*H973</f>
        <v>0</v>
      </c>
      <c r="AR973" s="144" t="s">
        <v>293</v>
      </c>
      <c r="AT973" s="144" t="s">
        <v>123</v>
      </c>
      <c r="AU973" s="144" t="s">
        <v>129</v>
      </c>
      <c r="AY973" s="17" t="s">
        <v>120</v>
      </c>
      <c r="BE973" s="145">
        <f>IF(N973="základní",J973,0)</f>
        <v>0</v>
      </c>
      <c r="BF973" s="145">
        <f>IF(N973="snížená",J973,0)</f>
        <v>0</v>
      </c>
      <c r="BG973" s="145">
        <f>IF(N973="zákl. přenesená",J973,0)</f>
        <v>0</v>
      </c>
      <c r="BH973" s="145">
        <f>IF(N973="sníž. přenesená",J973,0)</f>
        <v>0</v>
      </c>
      <c r="BI973" s="145">
        <f>IF(N973="nulová",J973,0)</f>
        <v>0</v>
      </c>
      <c r="BJ973" s="17" t="s">
        <v>129</v>
      </c>
      <c r="BK973" s="145">
        <f>ROUND(I973*H973,2)</f>
        <v>0</v>
      </c>
      <c r="BL973" s="17" t="s">
        <v>293</v>
      </c>
      <c r="BM973" s="144" t="s">
        <v>1373</v>
      </c>
    </row>
    <row r="974" spans="2:65" s="1" customFormat="1" ht="37.9" customHeight="1">
      <c r="B974" s="132"/>
      <c r="C974" s="133" t="s">
        <v>1374</v>
      </c>
      <c r="D974" s="133" t="s">
        <v>123</v>
      </c>
      <c r="E974" s="134" t="s">
        <v>1375</v>
      </c>
      <c r="F974" s="135" t="s">
        <v>1376</v>
      </c>
      <c r="G974" s="136" t="s">
        <v>228</v>
      </c>
      <c r="H974" s="137">
        <v>85</v>
      </c>
      <c r="I974" s="138"/>
      <c r="J974" s="139">
        <f>ROUND(I974*H974,2)</f>
        <v>0</v>
      </c>
      <c r="K974" s="135" t="s">
        <v>127</v>
      </c>
      <c r="L974" s="32"/>
      <c r="M974" s="140" t="s">
        <v>1</v>
      </c>
      <c r="N974" s="141" t="s">
        <v>43</v>
      </c>
      <c r="P974" s="142">
        <f>O974*H974</f>
        <v>0</v>
      </c>
      <c r="Q974" s="142">
        <v>1.3999999999999999E-4</v>
      </c>
      <c r="R974" s="142">
        <f>Q974*H974</f>
        <v>1.1899999999999999E-2</v>
      </c>
      <c r="S974" s="142">
        <v>0</v>
      </c>
      <c r="T974" s="143">
        <f>S974*H974</f>
        <v>0</v>
      </c>
      <c r="AR974" s="144" t="s">
        <v>293</v>
      </c>
      <c r="AT974" s="144" t="s">
        <v>123</v>
      </c>
      <c r="AU974" s="144" t="s">
        <v>129</v>
      </c>
      <c r="AY974" s="17" t="s">
        <v>120</v>
      </c>
      <c r="BE974" s="145">
        <f>IF(N974="základní",J974,0)</f>
        <v>0</v>
      </c>
      <c r="BF974" s="145">
        <f>IF(N974="snížená",J974,0)</f>
        <v>0</v>
      </c>
      <c r="BG974" s="145">
        <f>IF(N974="zákl. přenesená",J974,0)</f>
        <v>0</v>
      </c>
      <c r="BH974" s="145">
        <f>IF(N974="sníž. přenesená",J974,0)</f>
        <v>0</v>
      </c>
      <c r="BI974" s="145">
        <f>IF(N974="nulová",J974,0)</f>
        <v>0</v>
      </c>
      <c r="BJ974" s="17" t="s">
        <v>129</v>
      </c>
      <c r="BK974" s="145">
        <f>ROUND(I974*H974,2)</f>
        <v>0</v>
      </c>
      <c r="BL974" s="17" t="s">
        <v>293</v>
      </c>
      <c r="BM974" s="144" t="s">
        <v>1377</v>
      </c>
    </row>
    <row r="975" spans="2:65" s="1" customFormat="1" ht="29.25">
      <c r="B975" s="32"/>
      <c r="D975" s="146" t="s">
        <v>131</v>
      </c>
      <c r="F975" s="147" t="s">
        <v>1378</v>
      </c>
      <c r="I975" s="148"/>
      <c r="L975" s="32"/>
      <c r="M975" s="149"/>
      <c r="T975" s="56"/>
      <c r="AT975" s="17" t="s">
        <v>131</v>
      </c>
      <c r="AU975" s="17" t="s">
        <v>129</v>
      </c>
    </row>
    <row r="976" spans="2:65" s="12" customFormat="1">
      <c r="B976" s="153"/>
      <c r="D976" s="146" t="s">
        <v>230</v>
      </c>
      <c r="E976" s="154" t="s">
        <v>1</v>
      </c>
      <c r="F976" s="155" t="s">
        <v>1379</v>
      </c>
      <c r="H976" s="156">
        <v>85</v>
      </c>
      <c r="I976" s="157"/>
      <c r="L976" s="153"/>
      <c r="M976" s="158"/>
      <c r="T976" s="159"/>
      <c r="AT976" s="154" t="s">
        <v>230</v>
      </c>
      <c r="AU976" s="154" t="s">
        <v>129</v>
      </c>
      <c r="AV976" s="12" t="s">
        <v>129</v>
      </c>
      <c r="AW976" s="12" t="s">
        <v>32</v>
      </c>
      <c r="AX976" s="12" t="s">
        <v>85</v>
      </c>
      <c r="AY976" s="154" t="s">
        <v>120</v>
      </c>
    </row>
    <row r="977" spans="2:65" s="1" customFormat="1" ht="33" customHeight="1">
      <c r="B977" s="132"/>
      <c r="C977" s="133" t="s">
        <v>1380</v>
      </c>
      <c r="D977" s="133" t="s">
        <v>123</v>
      </c>
      <c r="E977" s="134" t="s">
        <v>1381</v>
      </c>
      <c r="F977" s="135" t="s">
        <v>1382</v>
      </c>
      <c r="G977" s="136" t="s">
        <v>228</v>
      </c>
      <c r="H977" s="137">
        <v>42.5</v>
      </c>
      <c r="I977" s="138"/>
      <c r="J977" s="139">
        <f>ROUND(I977*H977,2)</f>
        <v>0</v>
      </c>
      <c r="K977" s="135" t="s">
        <v>127</v>
      </c>
      <c r="L977" s="32"/>
      <c r="M977" s="140" t="s">
        <v>1</v>
      </c>
      <c r="N977" s="141" t="s">
        <v>43</v>
      </c>
      <c r="P977" s="142">
        <f>O977*H977</f>
        <v>0</v>
      </c>
      <c r="Q977" s="142">
        <v>2.7999999999999998E-4</v>
      </c>
      <c r="R977" s="142">
        <f>Q977*H977</f>
        <v>1.1899999999999999E-2</v>
      </c>
      <c r="S977" s="142">
        <v>0</v>
      </c>
      <c r="T977" s="143">
        <f>S977*H977</f>
        <v>0</v>
      </c>
      <c r="AR977" s="144" t="s">
        <v>293</v>
      </c>
      <c r="AT977" s="144" t="s">
        <v>123</v>
      </c>
      <c r="AU977" s="144" t="s">
        <v>129</v>
      </c>
      <c r="AY977" s="17" t="s">
        <v>120</v>
      </c>
      <c r="BE977" s="145">
        <f>IF(N977="základní",J977,0)</f>
        <v>0</v>
      </c>
      <c r="BF977" s="145">
        <f>IF(N977="snížená",J977,0)</f>
        <v>0</v>
      </c>
      <c r="BG977" s="145">
        <f>IF(N977="zákl. přenesená",J977,0)</f>
        <v>0</v>
      </c>
      <c r="BH977" s="145">
        <f>IF(N977="sníž. přenesená",J977,0)</f>
        <v>0</v>
      </c>
      <c r="BI977" s="145">
        <f>IF(N977="nulová",J977,0)</f>
        <v>0</v>
      </c>
      <c r="BJ977" s="17" t="s">
        <v>129</v>
      </c>
      <c r="BK977" s="145">
        <f>ROUND(I977*H977,2)</f>
        <v>0</v>
      </c>
      <c r="BL977" s="17" t="s">
        <v>293</v>
      </c>
      <c r="BM977" s="144" t="s">
        <v>1383</v>
      </c>
    </row>
    <row r="978" spans="2:65" s="12" customFormat="1">
      <c r="B978" s="153"/>
      <c r="D978" s="146" t="s">
        <v>230</v>
      </c>
      <c r="E978" s="154" t="s">
        <v>1</v>
      </c>
      <c r="F978" s="155" t="s">
        <v>1384</v>
      </c>
      <c r="H978" s="156">
        <v>42.5</v>
      </c>
      <c r="I978" s="157"/>
      <c r="L978" s="153"/>
      <c r="M978" s="158"/>
      <c r="T978" s="159"/>
      <c r="AT978" s="154" t="s">
        <v>230</v>
      </c>
      <c r="AU978" s="154" t="s">
        <v>129</v>
      </c>
      <c r="AV978" s="12" t="s">
        <v>129</v>
      </c>
      <c r="AW978" s="12" t="s">
        <v>32</v>
      </c>
      <c r="AX978" s="12" t="s">
        <v>85</v>
      </c>
      <c r="AY978" s="154" t="s">
        <v>120</v>
      </c>
    </row>
    <row r="979" spans="2:65" s="1" customFormat="1" ht="37.9" customHeight="1">
      <c r="B979" s="132"/>
      <c r="C979" s="133" t="s">
        <v>1385</v>
      </c>
      <c r="D979" s="133" t="s">
        <v>123</v>
      </c>
      <c r="E979" s="134" t="s">
        <v>1386</v>
      </c>
      <c r="F979" s="135" t="s">
        <v>1387</v>
      </c>
      <c r="G979" s="136" t="s">
        <v>228</v>
      </c>
      <c r="H979" s="137">
        <v>42.5</v>
      </c>
      <c r="I979" s="138"/>
      <c r="J979" s="139">
        <f>ROUND(I979*H979,2)</f>
        <v>0</v>
      </c>
      <c r="K979" s="135" t="s">
        <v>127</v>
      </c>
      <c r="L979" s="32"/>
      <c r="M979" s="140" t="s">
        <v>1</v>
      </c>
      <c r="N979" s="141" t="s">
        <v>43</v>
      </c>
      <c r="P979" s="142">
        <f>O979*H979</f>
        <v>0</v>
      </c>
      <c r="Q979" s="142">
        <v>4.2999999999999999E-4</v>
      </c>
      <c r="R979" s="142">
        <f>Q979*H979</f>
        <v>1.8275E-2</v>
      </c>
      <c r="S979" s="142">
        <v>0</v>
      </c>
      <c r="T979" s="143">
        <f>S979*H979</f>
        <v>0</v>
      </c>
      <c r="AR979" s="144" t="s">
        <v>293</v>
      </c>
      <c r="AT979" s="144" t="s">
        <v>123</v>
      </c>
      <c r="AU979" s="144" t="s">
        <v>129</v>
      </c>
      <c r="AY979" s="17" t="s">
        <v>120</v>
      </c>
      <c r="BE979" s="145">
        <f>IF(N979="základní",J979,0)</f>
        <v>0</v>
      </c>
      <c r="BF979" s="145">
        <f>IF(N979="snížená",J979,0)</f>
        <v>0</v>
      </c>
      <c r="BG979" s="145">
        <f>IF(N979="zákl. přenesená",J979,0)</f>
        <v>0</v>
      </c>
      <c r="BH979" s="145">
        <f>IF(N979="sníž. přenesená",J979,0)</f>
        <v>0</v>
      </c>
      <c r="BI979" s="145">
        <f>IF(N979="nulová",J979,0)</f>
        <v>0</v>
      </c>
      <c r="BJ979" s="17" t="s">
        <v>129</v>
      </c>
      <c r="BK979" s="145">
        <f>ROUND(I979*H979,2)</f>
        <v>0</v>
      </c>
      <c r="BL979" s="17" t="s">
        <v>293</v>
      </c>
      <c r="BM979" s="144" t="s">
        <v>1388</v>
      </c>
    </row>
    <row r="980" spans="2:65" s="12" customFormat="1">
      <c r="B980" s="153"/>
      <c r="D980" s="146" t="s">
        <v>230</v>
      </c>
      <c r="E980" s="154" t="s">
        <v>1</v>
      </c>
      <c r="F980" s="155" t="s">
        <v>1384</v>
      </c>
      <c r="H980" s="156">
        <v>42.5</v>
      </c>
      <c r="I980" s="157"/>
      <c r="L980" s="153"/>
      <c r="M980" s="158"/>
      <c r="T980" s="159"/>
      <c r="AT980" s="154" t="s">
        <v>230</v>
      </c>
      <c r="AU980" s="154" t="s">
        <v>129</v>
      </c>
      <c r="AV980" s="12" t="s">
        <v>129</v>
      </c>
      <c r="AW980" s="12" t="s">
        <v>32</v>
      </c>
      <c r="AX980" s="12" t="s">
        <v>85</v>
      </c>
      <c r="AY980" s="154" t="s">
        <v>120</v>
      </c>
    </row>
    <row r="981" spans="2:65" s="1" customFormat="1" ht="24.2" customHeight="1">
      <c r="B981" s="132"/>
      <c r="C981" s="160" t="s">
        <v>1389</v>
      </c>
      <c r="D981" s="160" t="s">
        <v>254</v>
      </c>
      <c r="E981" s="161" t="s">
        <v>1390</v>
      </c>
      <c r="F981" s="162" t="s">
        <v>1391</v>
      </c>
      <c r="G981" s="163" t="s">
        <v>228</v>
      </c>
      <c r="H981" s="164">
        <v>195.5</v>
      </c>
      <c r="I981" s="165"/>
      <c r="J981" s="166">
        <f>ROUND(I981*H981,2)</f>
        <v>0</v>
      </c>
      <c r="K981" s="162" t="s">
        <v>127</v>
      </c>
      <c r="L981" s="167"/>
      <c r="M981" s="168" t="s">
        <v>1</v>
      </c>
      <c r="N981" s="169" t="s">
        <v>43</v>
      </c>
      <c r="P981" s="142">
        <f>O981*H981</f>
        <v>0</v>
      </c>
      <c r="Q981" s="142">
        <v>1.9E-3</v>
      </c>
      <c r="R981" s="142">
        <f>Q981*H981</f>
        <v>0.37145</v>
      </c>
      <c r="S981" s="142">
        <v>0</v>
      </c>
      <c r="T981" s="143">
        <f>S981*H981</f>
        <v>0</v>
      </c>
      <c r="AR981" s="144" t="s">
        <v>375</v>
      </c>
      <c r="AT981" s="144" t="s">
        <v>254</v>
      </c>
      <c r="AU981" s="144" t="s">
        <v>129</v>
      </c>
      <c r="AY981" s="17" t="s">
        <v>120</v>
      </c>
      <c r="BE981" s="145">
        <f>IF(N981="základní",J981,0)</f>
        <v>0</v>
      </c>
      <c r="BF981" s="145">
        <f>IF(N981="snížená",J981,0)</f>
        <v>0</v>
      </c>
      <c r="BG981" s="145">
        <f>IF(N981="zákl. přenesená",J981,0)</f>
        <v>0</v>
      </c>
      <c r="BH981" s="145">
        <f>IF(N981="sníž. přenesená",J981,0)</f>
        <v>0</v>
      </c>
      <c r="BI981" s="145">
        <f>IF(N981="nulová",J981,0)</f>
        <v>0</v>
      </c>
      <c r="BJ981" s="17" t="s">
        <v>129</v>
      </c>
      <c r="BK981" s="145">
        <f>ROUND(I981*H981,2)</f>
        <v>0</v>
      </c>
      <c r="BL981" s="17" t="s">
        <v>293</v>
      </c>
      <c r="BM981" s="144" t="s">
        <v>1392</v>
      </c>
    </row>
    <row r="982" spans="2:65" s="12" customFormat="1">
      <c r="B982" s="153"/>
      <c r="D982" s="146" t="s">
        <v>230</v>
      </c>
      <c r="E982" s="154" t="s">
        <v>1</v>
      </c>
      <c r="F982" s="155" t="s">
        <v>1393</v>
      </c>
      <c r="H982" s="156">
        <v>195.5</v>
      </c>
      <c r="I982" s="157"/>
      <c r="L982" s="153"/>
      <c r="M982" s="158"/>
      <c r="T982" s="159"/>
      <c r="AT982" s="154" t="s">
        <v>230</v>
      </c>
      <c r="AU982" s="154" t="s">
        <v>129</v>
      </c>
      <c r="AV982" s="12" t="s">
        <v>129</v>
      </c>
      <c r="AW982" s="12" t="s">
        <v>32</v>
      </c>
      <c r="AX982" s="12" t="s">
        <v>85</v>
      </c>
      <c r="AY982" s="154" t="s">
        <v>120</v>
      </c>
    </row>
    <row r="983" spans="2:65" s="1" customFormat="1" ht="24.2" customHeight="1">
      <c r="B983" s="132"/>
      <c r="C983" s="133" t="s">
        <v>1394</v>
      </c>
      <c r="D983" s="133" t="s">
        <v>123</v>
      </c>
      <c r="E983" s="134" t="s">
        <v>1395</v>
      </c>
      <c r="F983" s="135" t="s">
        <v>1396</v>
      </c>
      <c r="G983" s="136" t="s">
        <v>228</v>
      </c>
      <c r="H983" s="137">
        <v>170</v>
      </c>
      <c r="I983" s="138"/>
      <c r="J983" s="139">
        <f>ROUND(I983*H983,2)</f>
        <v>0</v>
      </c>
      <c r="K983" s="135" t="s">
        <v>127</v>
      </c>
      <c r="L983" s="32"/>
      <c r="M983" s="140" t="s">
        <v>1</v>
      </c>
      <c r="N983" s="141" t="s">
        <v>43</v>
      </c>
      <c r="P983" s="142">
        <f>O983*H983</f>
        <v>0</v>
      </c>
      <c r="Q983" s="142">
        <v>0</v>
      </c>
      <c r="R983" s="142">
        <f>Q983*H983</f>
        <v>0</v>
      </c>
      <c r="S983" s="142">
        <v>0</v>
      </c>
      <c r="T983" s="143">
        <f>S983*H983</f>
        <v>0</v>
      </c>
      <c r="AR983" s="144" t="s">
        <v>293</v>
      </c>
      <c r="AT983" s="144" t="s">
        <v>123</v>
      </c>
      <c r="AU983" s="144" t="s">
        <v>129</v>
      </c>
      <c r="AY983" s="17" t="s">
        <v>120</v>
      </c>
      <c r="BE983" s="145">
        <f>IF(N983="základní",J983,0)</f>
        <v>0</v>
      </c>
      <c r="BF983" s="145">
        <f>IF(N983="snížená",J983,0)</f>
        <v>0</v>
      </c>
      <c r="BG983" s="145">
        <f>IF(N983="zákl. přenesená",J983,0)</f>
        <v>0</v>
      </c>
      <c r="BH983" s="145">
        <f>IF(N983="sníž. přenesená",J983,0)</f>
        <v>0</v>
      </c>
      <c r="BI983" s="145">
        <f>IF(N983="nulová",J983,0)</f>
        <v>0</v>
      </c>
      <c r="BJ983" s="17" t="s">
        <v>129</v>
      </c>
      <c r="BK983" s="145">
        <f>ROUND(I983*H983,2)</f>
        <v>0</v>
      </c>
      <c r="BL983" s="17" t="s">
        <v>293</v>
      </c>
      <c r="BM983" s="144" t="s">
        <v>1397</v>
      </c>
    </row>
    <row r="984" spans="2:65" s="12" customFormat="1">
      <c r="B984" s="153"/>
      <c r="D984" s="146" t="s">
        <v>230</v>
      </c>
      <c r="E984" s="154" t="s">
        <v>1</v>
      </c>
      <c r="F984" s="155" t="s">
        <v>1398</v>
      </c>
      <c r="H984" s="156">
        <v>156.85</v>
      </c>
      <c r="I984" s="157"/>
      <c r="L984" s="153"/>
      <c r="M984" s="158"/>
      <c r="T984" s="159"/>
      <c r="AT984" s="154" t="s">
        <v>230</v>
      </c>
      <c r="AU984" s="154" t="s">
        <v>129</v>
      </c>
      <c r="AV984" s="12" t="s">
        <v>129</v>
      </c>
      <c r="AW984" s="12" t="s">
        <v>32</v>
      </c>
      <c r="AX984" s="12" t="s">
        <v>77</v>
      </c>
      <c r="AY984" s="154" t="s">
        <v>120</v>
      </c>
    </row>
    <row r="985" spans="2:65" s="12" customFormat="1">
      <c r="B985" s="153"/>
      <c r="D985" s="146" t="s">
        <v>230</v>
      </c>
      <c r="E985" s="154" t="s">
        <v>1</v>
      </c>
      <c r="F985" s="155" t="s">
        <v>1399</v>
      </c>
      <c r="H985" s="156">
        <v>13.15</v>
      </c>
      <c r="I985" s="157"/>
      <c r="L985" s="153"/>
      <c r="M985" s="158"/>
      <c r="T985" s="159"/>
      <c r="AT985" s="154" t="s">
        <v>230</v>
      </c>
      <c r="AU985" s="154" t="s">
        <v>129</v>
      </c>
      <c r="AV985" s="12" t="s">
        <v>129</v>
      </c>
      <c r="AW985" s="12" t="s">
        <v>32</v>
      </c>
      <c r="AX985" s="12" t="s">
        <v>77</v>
      </c>
      <c r="AY985" s="154" t="s">
        <v>120</v>
      </c>
    </row>
    <row r="986" spans="2:65" s="14" customFormat="1">
      <c r="B986" s="177"/>
      <c r="D986" s="146" t="s">
        <v>230</v>
      </c>
      <c r="E986" s="178" t="s">
        <v>1</v>
      </c>
      <c r="F986" s="179" t="s">
        <v>304</v>
      </c>
      <c r="H986" s="180">
        <v>170</v>
      </c>
      <c r="I986" s="181"/>
      <c r="L986" s="177"/>
      <c r="M986" s="182"/>
      <c r="T986" s="183"/>
      <c r="AT986" s="178" t="s">
        <v>230</v>
      </c>
      <c r="AU986" s="178" t="s">
        <v>129</v>
      </c>
      <c r="AV986" s="14" t="s">
        <v>142</v>
      </c>
      <c r="AW986" s="14" t="s">
        <v>32</v>
      </c>
      <c r="AX986" s="14" t="s">
        <v>85</v>
      </c>
      <c r="AY986" s="178" t="s">
        <v>120</v>
      </c>
    </row>
    <row r="987" spans="2:65" s="1" customFormat="1" ht="24.2" customHeight="1">
      <c r="B987" s="132"/>
      <c r="C987" s="160" t="s">
        <v>1400</v>
      </c>
      <c r="D987" s="160" t="s">
        <v>254</v>
      </c>
      <c r="E987" s="161" t="s">
        <v>1401</v>
      </c>
      <c r="F987" s="162" t="s">
        <v>1402</v>
      </c>
      <c r="G987" s="163" t="s">
        <v>228</v>
      </c>
      <c r="H987" s="164">
        <v>195.5</v>
      </c>
      <c r="I987" s="165"/>
      <c r="J987" s="166">
        <f>ROUND(I987*H987,2)</f>
        <v>0</v>
      </c>
      <c r="K987" s="162" t="s">
        <v>127</v>
      </c>
      <c r="L987" s="167"/>
      <c r="M987" s="168" t="s">
        <v>1</v>
      </c>
      <c r="N987" s="169" t="s">
        <v>43</v>
      </c>
      <c r="P987" s="142">
        <f>O987*H987</f>
        <v>0</v>
      </c>
      <c r="Q987" s="142">
        <v>2.9999999999999997E-4</v>
      </c>
      <c r="R987" s="142">
        <f>Q987*H987</f>
        <v>5.8649999999999994E-2</v>
      </c>
      <c r="S987" s="142">
        <v>0</v>
      </c>
      <c r="T987" s="143">
        <f>S987*H987</f>
        <v>0</v>
      </c>
      <c r="AR987" s="144" t="s">
        <v>375</v>
      </c>
      <c r="AT987" s="144" t="s">
        <v>254</v>
      </c>
      <c r="AU987" s="144" t="s">
        <v>129</v>
      </c>
      <c r="AY987" s="17" t="s">
        <v>120</v>
      </c>
      <c r="BE987" s="145">
        <f>IF(N987="základní",J987,0)</f>
        <v>0</v>
      </c>
      <c r="BF987" s="145">
        <f>IF(N987="snížená",J987,0)</f>
        <v>0</v>
      </c>
      <c r="BG987" s="145">
        <f>IF(N987="zákl. přenesená",J987,0)</f>
        <v>0</v>
      </c>
      <c r="BH987" s="145">
        <f>IF(N987="sníž. přenesená",J987,0)</f>
        <v>0</v>
      </c>
      <c r="BI987" s="145">
        <f>IF(N987="nulová",J987,0)</f>
        <v>0</v>
      </c>
      <c r="BJ987" s="17" t="s">
        <v>129</v>
      </c>
      <c r="BK987" s="145">
        <f>ROUND(I987*H987,2)</f>
        <v>0</v>
      </c>
      <c r="BL987" s="17" t="s">
        <v>293</v>
      </c>
      <c r="BM987" s="144" t="s">
        <v>1403</v>
      </c>
    </row>
    <row r="988" spans="2:65" s="12" customFormat="1">
      <c r="B988" s="153"/>
      <c r="D988" s="146" t="s">
        <v>230</v>
      </c>
      <c r="E988" s="154" t="s">
        <v>1</v>
      </c>
      <c r="F988" s="155" t="s">
        <v>1393</v>
      </c>
      <c r="H988" s="156">
        <v>195.5</v>
      </c>
      <c r="I988" s="157"/>
      <c r="L988" s="153"/>
      <c r="M988" s="158"/>
      <c r="T988" s="159"/>
      <c r="AT988" s="154" t="s">
        <v>230</v>
      </c>
      <c r="AU988" s="154" t="s">
        <v>129</v>
      </c>
      <c r="AV988" s="12" t="s">
        <v>129</v>
      </c>
      <c r="AW988" s="12" t="s">
        <v>32</v>
      </c>
      <c r="AX988" s="12" t="s">
        <v>85</v>
      </c>
      <c r="AY988" s="154" t="s">
        <v>120</v>
      </c>
    </row>
    <row r="989" spans="2:65" s="1" customFormat="1" ht="21.75" customHeight="1">
      <c r="B989" s="132"/>
      <c r="C989" s="133" t="s">
        <v>1404</v>
      </c>
      <c r="D989" s="133" t="s">
        <v>123</v>
      </c>
      <c r="E989" s="134" t="s">
        <v>1405</v>
      </c>
      <c r="F989" s="135" t="s">
        <v>1406</v>
      </c>
      <c r="G989" s="136" t="s">
        <v>322</v>
      </c>
      <c r="H989" s="137">
        <v>8</v>
      </c>
      <c r="I989" s="138"/>
      <c r="J989" s="139">
        <f>ROUND(I989*H989,2)</f>
        <v>0</v>
      </c>
      <c r="K989" s="135" t="s">
        <v>1</v>
      </c>
      <c r="L989" s="32"/>
      <c r="M989" s="140" t="s">
        <v>1</v>
      </c>
      <c r="N989" s="141" t="s">
        <v>43</v>
      </c>
      <c r="P989" s="142">
        <f>O989*H989</f>
        <v>0</v>
      </c>
      <c r="Q989" s="142">
        <v>0</v>
      </c>
      <c r="R989" s="142">
        <f>Q989*H989</f>
        <v>0</v>
      </c>
      <c r="S989" s="142">
        <v>0</v>
      </c>
      <c r="T989" s="143">
        <f>S989*H989</f>
        <v>0</v>
      </c>
      <c r="AR989" s="144" t="s">
        <v>293</v>
      </c>
      <c r="AT989" s="144" t="s">
        <v>123</v>
      </c>
      <c r="AU989" s="144" t="s">
        <v>129</v>
      </c>
      <c r="AY989" s="17" t="s">
        <v>120</v>
      </c>
      <c r="BE989" s="145">
        <f>IF(N989="základní",J989,0)</f>
        <v>0</v>
      </c>
      <c r="BF989" s="145">
        <f>IF(N989="snížená",J989,0)</f>
        <v>0</v>
      </c>
      <c r="BG989" s="145">
        <f>IF(N989="zákl. přenesená",J989,0)</f>
        <v>0</v>
      </c>
      <c r="BH989" s="145">
        <f>IF(N989="sníž. přenesená",J989,0)</f>
        <v>0</v>
      </c>
      <c r="BI989" s="145">
        <f>IF(N989="nulová",J989,0)</f>
        <v>0</v>
      </c>
      <c r="BJ989" s="17" t="s">
        <v>129</v>
      </c>
      <c r="BK989" s="145">
        <f>ROUND(I989*H989,2)</f>
        <v>0</v>
      </c>
      <c r="BL989" s="17" t="s">
        <v>293</v>
      </c>
      <c r="BM989" s="144" t="s">
        <v>1407</v>
      </c>
    </row>
    <row r="990" spans="2:65" s="1" customFormat="1" ht="33" customHeight="1">
      <c r="B990" s="132"/>
      <c r="C990" s="133" t="s">
        <v>1408</v>
      </c>
      <c r="D990" s="133" t="s">
        <v>123</v>
      </c>
      <c r="E990" s="134" t="s">
        <v>1409</v>
      </c>
      <c r="F990" s="135" t="s">
        <v>1410</v>
      </c>
      <c r="G990" s="136" t="s">
        <v>248</v>
      </c>
      <c r="H990" s="137">
        <v>0.47199999999999998</v>
      </c>
      <c r="I990" s="138"/>
      <c r="J990" s="139">
        <f>ROUND(I990*H990,2)</f>
        <v>0</v>
      </c>
      <c r="K990" s="135" t="s">
        <v>127</v>
      </c>
      <c r="L990" s="32"/>
      <c r="M990" s="140" t="s">
        <v>1</v>
      </c>
      <c r="N990" s="141" t="s">
        <v>43</v>
      </c>
      <c r="P990" s="142">
        <f>O990*H990</f>
        <v>0</v>
      </c>
      <c r="Q990" s="142">
        <v>0</v>
      </c>
      <c r="R990" s="142">
        <f>Q990*H990</f>
        <v>0</v>
      </c>
      <c r="S990" s="142">
        <v>0</v>
      </c>
      <c r="T990" s="143">
        <f>S990*H990</f>
        <v>0</v>
      </c>
      <c r="AR990" s="144" t="s">
        <v>293</v>
      </c>
      <c r="AT990" s="144" t="s">
        <v>123</v>
      </c>
      <c r="AU990" s="144" t="s">
        <v>129</v>
      </c>
      <c r="AY990" s="17" t="s">
        <v>120</v>
      </c>
      <c r="BE990" s="145">
        <f>IF(N990="základní",J990,0)</f>
        <v>0</v>
      </c>
      <c r="BF990" s="145">
        <f>IF(N990="snížená",J990,0)</f>
        <v>0</v>
      </c>
      <c r="BG990" s="145">
        <f>IF(N990="zákl. přenesená",J990,0)</f>
        <v>0</v>
      </c>
      <c r="BH990" s="145">
        <f>IF(N990="sníž. přenesená",J990,0)</f>
        <v>0</v>
      </c>
      <c r="BI990" s="145">
        <f>IF(N990="nulová",J990,0)</f>
        <v>0</v>
      </c>
      <c r="BJ990" s="17" t="s">
        <v>129</v>
      </c>
      <c r="BK990" s="145">
        <f>ROUND(I990*H990,2)</f>
        <v>0</v>
      </c>
      <c r="BL990" s="17" t="s">
        <v>293</v>
      </c>
      <c r="BM990" s="144" t="s">
        <v>1411</v>
      </c>
    </row>
    <row r="991" spans="2:65" s="11" customFormat="1" ht="22.9" customHeight="1">
      <c r="B991" s="120"/>
      <c r="D991" s="121" t="s">
        <v>76</v>
      </c>
      <c r="E991" s="130" t="s">
        <v>1412</v>
      </c>
      <c r="F991" s="130" t="s">
        <v>1413</v>
      </c>
      <c r="I991" s="123"/>
      <c r="J991" s="131">
        <f>BK991</f>
        <v>0</v>
      </c>
      <c r="L991" s="120"/>
      <c r="M991" s="125"/>
      <c r="P991" s="126">
        <f>SUM(P992:P1054)</f>
        <v>0</v>
      </c>
      <c r="R991" s="126">
        <f>SUM(R992:R1054)</f>
        <v>1.6462230000000002</v>
      </c>
      <c r="T991" s="127">
        <f>SUM(T992:T1054)</f>
        <v>0</v>
      </c>
      <c r="AR991" s="121" t="s">
        <v>129</v>
      </c>
      <c r="AT991" s="128" t="s">
        <v>76</v>
      </c>
      <c r="AU991" s="128" t="s">
        <v>85</v>
      </c>
      <c r="AY991" s="121" t="s">
        <v>120</v>
      </c>
      <c r="BK991" s="129">
        <f>SUM(BK992:BK1054)</f>
        <v>0</v>
      </c>
    </row>
    <row r="992" spans="2:65" s="1" customFormat="1" ht="24.2" customHeight="1">
      <c r="B992" s="132"/>
      <c r="C992" s="133" t="s">
        <v>1414</v>
      </c>
      <c r="D992" s="133" t="s">
        <v>123</v>
      </c>
      <c r="E992" s="134" t="s">
        <v>1415</v>
      </c>
      <c r="F992" s="135" t="s">
        <v>1416</v>
      </c>
      <c r="G992" s="136" t="s">
        <v>228</v>
      </c>
      <c r="H992" s="137">
        <v>199.2</v>
      </c>
      <c r="I992" s="138"/>
      <c r="J992" s="139">
        <f>ROUND(I992*H992,2)</f>
        <v>0</v>
      </c>
      <c r="K992" s="135" t="s">
        <v>127</v>
      </c>
      <c r="L992" s="32"/>
      <c r="M992" s="140" t="s">
        <v>1</v>
      </c>
      <c r="N992" s="141" t="s">
        <v>43</v>
      </c>
      <c r="P992" s="142">
        <f>O992*H992</f>
        <v>0</v>
      </c>
      <c r="Q992" s="142">
        <v>0</v>
      </c>
      <c r="R992" s="142">
        <f>Q992*H992</f>
        <v>0</v>
      </c>
      <c r="S992" s="142">
        <v>0</v>
      </c>
      <c r="T992" s="143">
        <f>S992*H992</f>
        <v>0</v>
      </c>
      <c r="AR992" s="144" t="s">
        <v>293</v>
      </c>
      <c r="AT992" s="144" t="s">
        <v>123</v>
      </c>
      <c r="AU992" s="144" t="s">
        <v>129</v>
      </c>
      <c r="AY992" s="17" t="s">
        <v>120</v>
      </c>
      <c r="BE992" s="145">
        <f>IF(N992="základní",J992,0)</f>
        <v>0</v>
      </c>
      <c r="BF992" s="145">
        <f>IF(N992="snížená",J992,0)</f>
        <v>0</v>
      </c>
      <c r="BG992" s="145">
        <f>IF(N992="zákl. přenesená",J992,0)</f>
        <v>0</v>
      </c>
      <c r="BH992" s="145">
        <f>IF(N992="sníž. přenesená",J992,0)</f>
        <v>0</v>
      </c>
      <c r="BI992" s="145">
        <f>IF(N992="nulová",J992,0)</f>
        <v>0</v>
      </c>
      <c r="BJ992" s="17" t="s">
        <v>129</v>
      </c>
      <c r="BK992" s="145">
        <f>ROUND(I992*H992,2)</f>
        <v>0</v>
      </c>
      <c r="BL992" s="17" t="s">
        <v>293</v>
      </c>
      <c r="BM992" s="144" t="s">
        <v>1417</v>
      </c>
    </row>
    <row r="993" spans="2:65" s="12" customFormat="1">
      <c r="B993" s="153"/>
      <c r="D993" s="146" t="s">
        <v>230</v>
      </c>
      <c r="E993" s="154" t="s">
        <v>1</v>
      </c>
      <c r="F993" s="155" t="s">
        <v>1418</v>
      </c>
      <c r="H993" s="156">
        <v>80.8</v>
      </c>
      <c r="I993" s="157"/>
      <c r="L993" s="153"/>
      <c r="M993" s="158"/>
      <c r="T993" s="159"/>
      <c r="AT993" s="154" t="s">
        <v>230</v>
      </c>
      <c r="AU993" s="154" t="s">
        <v>129</v>
      </c>
      <c r="AV993" s="12" t="s">
        <v>129</v>
      </c>
      <c r="AW993" s="12" t="s">
        <v>32</v>
      </c>
      <c r="AX993" s="12" t="s">
        <v>77</v>
      </c>
      <c r="AY993" s="154" t="s">
        <v>120</v>
      </c>
    </row>
    <row r="994" spans="2:65" s="12" customFormat="1">
      <c r="B994" s="153"/>
      <c r="D994" s="146" t="s">
        <v>230</v>
      </c>
      <c r="E994" s="154" t="s">
        <v>1</v>
      </c>
      <c r="F994" s="155" t="s">
        <v>1325</v>
      </c>
      <c r="H994" s="156">
        <v>17</v>
      </c>
      <c r="I994" s="157"/>
      <c r="L994" s="153"/>
      <c r="M994" s="158"/>
      <c r="T994" s="159"/>
      <c r="AT994" s="154" t="s">
        <v>230</v>
      </c>
      <c r="AU994" s="154" t="s">
        <v>129</v>
      </c>
      <c r="AV994" s="12" t="s">
        <v>129</v>
      </c>
      <c r="AW994" s="12" t="s">
        <v>32</v>
      </c>
      <c r="AX994" s="12" t="s">
        <v>77</v>
      </c>
      <c r="AY994" s="154" t="s">
        <v>120</v>
      </c>
    </row>
    <row r="995" spans="2:65" s="12" customFormat="1">
      <c r="B995" s="153"/>
      <c r="D995" s="146" t="s">
        <v>230</v>
      </c>
      <c r="E995" s="154" t="s">
        <v>1</v>
      </c>
      <c r="F995" s="155" t="s">
        <v>1419</v>
      </c>
      <c r="H995" s="156">
        <v>3</v>
      </c>
      <c r="I995" s="157"/>
      <c r="L995" s="153"/>
      <c r="M995" s="158"/>
      <c r="T995" s="159"/>
      <c r="AT995" s="154" t="s">
        <v>230</v>
      </c>
      <c r="AU995" s="154" t="s">
        <v>129</v>
      </c>
      <c r="AV995" s="12" t="s">
        <v>129</v>
      </c>
      <c r="AW995" s="12" t="s">
        <v>32</v>
      </c>
      <c r="AX995" s="12" t="s">
        <v>77</v>
      </c>
      <c r="AY995" s="154" t="s">
        <v>120</v>
      </c>
    </row>
    <row r="996" spans="2:65" s="12" customFormat="1">
      <c r="B996" s="153"/>
      <c r="D996" s="146" t="s">
        <v>230</v>
      </c>
      <c r="E996" s="154" t="s">
        <v>1</v>
      </c>
      <c r="F996" s="155" t="s">
        <v>532</v>
      </c>
      <c r="H996" s="156">
        <v>2.2000000000000002</v>
      </c>
      <c r="I996" s="157"/>
      <c r="L996" s="153"/>
      <c r="M996" s="158"/>
      <c r="T996" s="159"/>
      <c r="AT996" s="154" t="s">
        <v>230</v>
      </c>
      <c r="AU996" s="154" t="s">
        <v>129</v>
      </c>
      <c r="AV996" s="12" t="s">
        <v>129</v>
      </c>
      <c r="AW996" s="12" t="s">
        <v>32</v>
      </c>
      <c r="AX996" s="12" t="s">
        <v>77</v>
      </c>
      <c r="AY996" s="154" t="s">
        <v>120</v>
      </c>
    </row>
    <row r="997" spans="2:65" s="13" customFormat="1">
      <c r="B997" s="170"/>
      <c r="D997" s="146" t="s">
        <v>230</v>
      </c>
      <c r="E997" s="171" t="s">
        <v>1</v>
      </c>
      <c r="F997" s="172" t="s">
        <v>335</v>
      </c>
      <c r="H997" s="173">
        <v>103</v>
      </c>
      <c r="I997" s="174"/>
      <c r="L997" s="170"/>
      <c r="M997" s="175"/>
      <c r="T997" s="176"/>
      <c r="AT997" s="171" t="s">
        <v>230</v>
      </c>
      <c r="AU997" s="171" t="s">
        <v>129</v>
      </c>
      <c r="AV997" s="13" t="s">
        <v>138</v>
      </c>
      <c r="AW997" s="13" t="s">
        <v>32</v>
      </c>
      <c r="AX997" s="13" t="s">
        <v>77</v>
      </c>
      <c r="AY997" s="171" t="s">
        <v>120</v>
      </c>
    </row>
    <row r="998" spans="2:65" s="12" customFormat="1">
      <c r="B998" s="153"/>
      <c r="D998" s="146" t="s">
        <v>230</v>
      </c>
      <c r="E998" s="154" t="s">
        <v>1</v>
      </c>
      <c r="F998" s="155" t="s">
        <v>1420</v>
      </c>
      <c r="H998" s="156">
        <v>86.6</v>
      </c>
      <c r="I998" s="157"/>
      <c r="L998" s="153"/>
      <c r="M998" s="158"/>
      <c r="T998" s="159"/>
      <c r="AT998" s="154" t="s">
        <v>230</v>
      </c>
      <c r="AU998" s="154" t="s">
        <v>129</v>
      </c>
      <c r="AV998" s="12" t="s">
        <v>129</v>
      </c>
      <c r="AW998" s="12" t="s">
        <v>32</v>
      </c>
      <c r="AX998" s="12" t="s">
        <v>77</v>
      </c>
      <c r="AY998" s="154" t="s">
        <v>120</v>
      </c>
    </row>
    <row r="999" spans="2:65" s="12" customFormat="1">
      <c r="B999" s="153"/>
      <c r="D999" s="146" t="s">
        <v>230</v>
      </c>
      <c r="E999" s="154" t="s">
        <v>1</v>
      </c>
      <c r="F999" s="155" t="s">
        <v>1326</v>
      </c>
      <c r="H999" s="156">
        <v>9.6</v>
      </c>
      <c r="I999" s="157"/>
      <c r="L999" s="153"/>
      <c r="M999" s="158"/>
      <c r="T999" s="159"/>
      <c r="AT999" s="154" t="s">
        <v>230</v>
      </c>
      <c r="AU999" s="154" t="s">
        <v>129</v>
      </c>
      <c r="AV999" s="12" t="s">
        <v>129</v>
      </c>
      <c r="AW999" s="12" t="s">
        <v>32</v>
      </c>
      <c r="AX999" s="12" t="s">
        <v>77</v>
      </c>
      <c r="AY999" s="154" t="s">
        <v>120</v>
      </c>
    </row>
    <row r="1000" spans="2:65" s="13" customFormat="1">
      <c r="B1000" s="170"/>
      <c r="D1000" s="146" t="s">
        <v>230</v>
      </c>
      <c r="E1000" s="171" t="s">
        <v>1</v>
      </c>
      <c r="F1000" s="172" t="s">
        <v>512</v>
      </c>
      <c r="H1000" s="173">
        <v>96.2</v>
      </c>
      <c r="I1000" s="174"/>
      <c r="L1000" s="170"/>
      <c r="M1000" s="175"/>
      <c r="T1000" s="176"/>
      <c r="AT1000" s="171" t="s">
        <v>230</v>
      </c>
      <c r="AU1000" s="171" t="s">
        <v>129</v>
      </c>
      <c r="AV1000" s="13" t="s">
        <v>138</v>
      </c>
      <c r="AW1000" s="13" t="s">
        <v>32</v>
      </c>
      <c r="AX1000" s="13" t="s">
        <v>77</v>
      </c>
      <c r="AY1000" s="171" t="s">
        <v>120</v>
      </c>
    </row>
    <row r="1001" spans="2:65" s="14" customFormat="1">
      <c r="B1001" s="177"/>
      <c r="D1001" s="146" t="s">
        <v>230</v>
      </c>
      <c r="E1001" s="178" t="s">
        <v>1</v>
      </c>
      <c r="F1001" s="179" t="s">
        <v>304</v>
      </c>
      <c r="H1001" s="180">
        <v>199.2</v>
      </c>
      <c r="I1001" s="181"/>
      <c r="L1001" s="177"/>
      <c r="M1001" s="182"/>
      <c r="T1001" s="183"/>
      <c r="AT1001" s="178" t="s">
        <v>230</v>
      </c>
      <c r="AU1001" s="178" t="s">
        <v>129</v>
      </c>
      <c r="AV1001" s="14" t="s">
        <v>142</v>
      </c>
      <c r="AW1001" s="14" t="s">
        <v>32</v>
      </c>
      <c r="AX1001" s="14" t="s">
        <v>85</v>
      </c>
      <c r="AY1001" s="178" t="s">
        <v>120</v>
      </c>
    </row>
    <row r="1002" spans="2:65" s="1" customFormat="1" ht="24.2" customHeight="1">
      <c r="B1002" s="132"/>
      <c r="C1002" s="160" t="s">
        <v>1421</v>
      </c>
      <c r="D1002" s="160" t="s">
        <v>254</v>
      </c>
      <c r="E1002" s="161" t="s">
        <v>1422</v>
      </c>
      <c r="F1002" s="162" t="s">
        <v>1423</v>
      </c>
      <c r="G1002" s="163" t="s">
        <v>228</v>
      </c>
      <c r="H1002" s="164">
        <v>209.16</v>
      </c>
      <c r="I1002" s="165"/>
      <c r="J1002" s="166">
        <f>ROUND(I1002*H1002,2)</f>
        <v>0</v>
      </c>
      <c r="K1002" s="162" t="s">
        <v>127</v>
      </c>
      <c r="L1002" s="167"/>
      <c r="M1002" s="168" t="s">
        <v>1</v>
      </c>
      <c r="N1002" s="169" t="s">
        <v>43</v>
      </c>
      <c r="P1002" s="142">
        <f>O1002*H1002</f>
        <v>0</v>
      </c>
      <c r="Q1002" s="142">
        <v>3.8999999999999999E-4</v>
      </c>
      <c r="R1002" s="142">
        <f>Q1002*H1002</f>
        <v>8.1572400000000003E-2</v>
      </c>
      <c r="S1002" s="142">
        <v>0</v>
      </c>
      <c r="T1002" s="143">
        <f>S1002*H1002</f>
        <v>0</v>
      </c>
      <c r="AR1002" s="144" t="s">
        <v>375</v>
      </c>
      <c r="AT1002" s="144" t="s">
        <v>254</v>
      </c>
      <c r="AU1002" s="144" t="s">
        <v>129</v>
      </c>
      <c r="AY1002" s="17" t="s">
        <v>120</v>
      </c>
      <c r="BE1002" s="145">
        <f>IF(N1002="základní",J1002,0)</f>
        <v>0</v>
      </c>
      <c r="BF1002" s="145">
        <f>IF(N1002="snížená",J1002,0)</f>
        <v>0</v>
      </c>
      <c r="BG1002" s="145">
        <f>IF(N1002="zákl. přenesená",J1002,0)</f>
        <v>0</v>
      </c>
      <c r="BH1002" s="145">
        <f>IF(N1002="sníž. přenesená",J1002,0)</f>
        <v>0</v>
      </c>
      <c r="BI1002" s="145">
        <f>IF(N1002="nulová",J1002,0)</f>
        <v>0</v>
      </c>
      <c r="BJ1002" s="17" t="s">
        <v>129</v>
      </c>
      <c r="BK1002" s="145">
        <f>ROUND(I1002*H1002,2)</f>
        <v>0</v>
      </c>
      <c r="BL1002" s="17" t="s">
        <v>293</v>
      </c>
      <c r="BM1002" s="144" t="s">
        <v>1424</v>
      </c>
    </row>
    <row r="1003" spans="2:65" s="12" customFormat="1">
      <c r="B1003" s="153"/>
      <c r="D1003" s="146" t="s">
        <v>230</v>
      </c>
      <c r="E1003" s="154" t="s">
        <v>1</v>
      </c>
      <c r="F1003" s="155" t="s">
        <v>1425</v>
      </c>
      <c r="H1003" s="156">
        <v>209.16</v>
      </c>
      <c r="I1003" s="157"/>
      <c r="L1003" s="153"/>
      <c r="M1003" s="158"/>
      <c r="T1003" s="159"/>
      <c r="AT1003" s="154" t="s">
        <v>230</v>
      </c>
      <c r="AU1003" s="154" t="s">
        <v>129</v>
      </c>
      <c r="AV1003" s="12" t="s">
        <v>129</v>
      </c>
      <c r="AW1003" s="12" t="s">
        <v>32</v>
      </c>
      <c r="AX1003" s="12" t="s">
        <v>85</v>
      </c>
      <c r="AY1003" s="154" t="s">
        <v>120</v>
      </c>
    </row>
    <row r="1004" spans="2:65" s="1" customFormat="1" ht="24.2" customHeight="1">
      <c r="B1004" s="132"/>
      <c r="C1004" s="133" t="s">
        <v>1426</v>
      </c>
      <c r="D1004" s="133" t="s">
        <v>123</v>
      </c>
      <c r="E1004" s="134" t="s">
        <v>1427</v>
      </c>
      <c r="F1004" s="135" t="s">
        <v>1428</v>
      </c>
      <c r="G1004" s="136" t="s">
        <v>228</v>
      </c>
      <c r="H1004" s="137">
        <v>4</v>
      </c>
      <c r="I1004" s="138"/>
      <c r="J1004" s="139">
        <f>ROUND(I1004*H1004,2)</f>
        <v>0</v>
      </c>
      <c r="K1004" s="135" t="s">
        <v>127</v>
      </c>
      <c r="L1004" s="32"/>
      <c r="M1004" s="140" t="s">
        <v>1</v>
      </c>
      <c r="N1004" s="141" t="s">
        <v>43</v>
      </c>
      <c r="P1004" s="142">
        <f>O1004*H1004</f>
        <v>0</v>
      </c>
      <c r="Q1004" s="142">
        <v>0</v>
      </c>
      <c r="R1004" s="142">
        <f>Q1004*H1004</f>
        <v>0</v>
      </c>
      <c r="S1004" s="142">
        <v>0</v>
      </c>
      <c r="T1004" s="143">
        <f>S1004*H1004</f>
        <v>0</v>
      </c>
      <c r="AR1004" s="144" t="s">
        <v>293</v>
      </c>
      <c r="AT1004" s="144" t="s">
        <v>123</v>
      </c>
      <c r="AU1004" s="144" t="s">
        <v>129</v>
      </c>
      <c r="AY1004" s="17" t="s">
        <v>120</v>
      </c>
      <c r="BE1004" s="145">
        <f>IF(N1004="základní",J1004,0)</f>
        <v>0</v>
      </c>
      <c r="BF1004" s="145">
        <f>IF(N1004="snížená",J1004,0)</f>
        <v>0</v>
      </c>
      <c r="BG1004" s="145">
        <f>IF(N1004="zákl. přenesená",J1004,0)</f>
        <v>0</v>
      </c>
      <c r="BH1004" s="145">
        <f>IF(N1004="sníž. přenesená",J1004,0)</f>
        <v>0</v>
      </c>
      <c r="BI1004" s="145">
        <f>IF(N1004="nulová",J1004,0)</f>
        <v>0</v>
      </c>
      <c r="BJ1004" s="17" t="s">
        <v>129</v>
      </c>
      <c r="BK1004" s="145">
        <f>ROUND(I1004*H1004,2)</f>
        <v>0</v>
      </c>
      <c r="BL1004" s="17" t="s">
        <v>293</v>
      </c>
      <c r="BM1004" s="144" t="s">
        <v>1429</v>
      </c>
    </row>
    <row r="1005" spans="2:65" s="12" customFormat="1">
      <c r="B1005" s="153"/>
      <c r="D1005" s="146" t="s">
        <v>230</v>
      </c>
      <c r="E1005" s="154" t="s">
        <v>1</v>
      </c>
      <c r="F1005" s="155" t="s">
        <v>531</v>
      </c>
      <c r="H1005" s="156">
        <v>4</v>
      </c>
      <c r="I1005" s="157"/>
      <c r="L1005" s="153"/>
      <c r="M1005" s="158"/>
      <c r="T1005" s="159"/>
      <c r="AT1005" s="154" t="s">
        <v>230</v>
      </c>
      <c r="AU1005" s="154" t="s">
        <v>129</v>
      </c>
      <c r="AV1005" s="12" t="s">
        <v>129</v>
      </c>
      <c r="AW1005" s="12" t="s">
        <v>32</v>
      </c>
      <c r="AX1005" s="12" t="s">
        <v>77</v>
      </c>
      <c r="AY1005" s="154" t="s">
        <v>120</v>
      </c>
    </row>
    <row r="1006" spans="2:65" s="13" customFormat="1">
      <c r="B1006" s="170"/>
      <c r="D1006" s="146" t="s">
        <v>230</v>
      </c>
      <c r="E1006" s="171" t="s">
        <v>1</v>
      </c>
      <c r="F1006" s="172" t="s">
        <v>335</v>
      </c>
      <c r="H1006" s="173">
        <v>4</v>
      </c>
      <c r="I1006" s="174"/>
      <c r="L1006" s="170"/>
      <c r="M1006" s="175"/>
      <c r="T1006" s="176"/>
      <c r="AT1006" s="171" t="s">
        <v>230</v>
      </c>
      <c r="AU1006" s="171" t="s">
        <v>129</v>
      </c>
      <c r="AV1006" s="13" t="s">
        <v>138</v>
      </c>
      <c r="AW1006" s="13" t="s">
        <v>32</v>
      </c>
      <c r="AX1006" s="13" t="s">
        <v>77</v>
      </c>
      <c r="AY1006" s="171" t="s">
        <v>120</v>
      </c>
    </row>
    <row r="1007" spans="2:65" s="14" customFormat="1">
      <c r="B1007" s="177"/>
      <c r="D1007" s="146" t="s">
        <v>230</v>
      </c>
      <c r="E1007" s="178" t="s">
        <v>1</v>
      </c>
      <c r="F1007" s="179" t="s">
        <v>304</v>
      </c>
      <c r="H1007" s="180">
        <v>4</v>
      </c>
      <c r="I1007" s="181"/>
      <c r="L1007" s="177"/>
      <c r="M1007" s="182"/>
      <c r="T1007" s="183"/>
      <c r="AT1007" s="178" t="s">
        <v>230</v>
      </c>
      <c r="AU1007" s="178" t="s">
        <v>129</v>
      </c>
      <c r="AV1007" s="14" t="s">
        <v>142</v>
      </c>
      <c r="AW1007" s="14" t="s">
        <v>32</v>
      </c>
      <c r="AX1007" s="14" t="s">
        <v>85</v>
      </c>
      <c r="AY1007" s="178" t="s">
        <v>120</v>
      </c>
    </row>
    <row r="1008" spans="2:65" s="1" customFormat="1" ht="24.2" customHeight="1">
      <c r="B1008" s="132"/>
      <c r="C1008" s="160" t="s">
        <v>1430</v>
      </c>
      <c r="D1008" s="160" t="s">
        <v>254</v>
      </c>
      <c r="E1008" s="161" t="s">
        <v>1431</v>
      </c>
      <c r="F1008" s="162" t="s">
        <v>1432</v>
      </c>
      <c r="G1008" s="163" t="s">
        <v>228</v>
      </c>
      <c r="H1008" s="164">
        <v>8.4</v>
      </c>
      <c r="I1008" s="165"/>
      <c r="J1008" s="166">
        <f>ROUND(I1008*H1008,2)</f>
        <v>0</v>
      </c>
      <c r="K1008" s="162" t="s">
        <v>127</v>
      </c>
      <c r="L1008" s="167"/>
      <c r="M1008" s="168" t="s">
        <v>1</v>
      </c>
      <c r="N1008" s="169" t="s">
        <v>43</v>
      </c>
      <c r="P1008" s="142">
        <f>O1008*H1008</f>
        <v>0</v>
      </c>
      <c r="Q1008" s="142">
        <v>2.7000000000000001E-3</v>
      </c>
      <c r="R1008" s="142">
        <f>Q1008*H1008</f>
        <v>2.2680000000000002E-2</v>
      </c>
      <c r="S1008" s="142">
        <v>0</v>
      </c>
      <c r="T1008" s="143">
        <f>S1008*H1008</f>
        <v>0</v>
      </c>
      <c r="AR1008" s="144" t="s">
        <v>375</v>
      </c>
      <c r="AT1008" s="144" t="s">
        <v>254</v>
      </c>
      <c r="AU1008" s="144" t="s">
        <v>129</v>
      </c>
      <c r="AY1008" s="17" t="s">
        <v>120</v>
      </c>
      <c r="BE1008" s="145">
        <f>IF(N1008="základní",J1008,0)</f>
        <v>0</v>
      </c>
      <c r="BF1008" s="145">
        <f>IF(N1008="snížená",J1008,0)</f>
        <v>0</v>
      </c>
      <c r="BG1008" s="145">
        <f>IF(N1008="zákl. přenesená",J1008,0)</f>
        <v>0</v>
      </c>
      <c r="BH1008" s="145">
        <f>IF(N1008="sníž. přenesená",J1008,0)</f>
        <v>0</v>
      </c>
      <c r="BI1008" s="145">
        <f>IF(N1008="nulová",J1008,0)</f>
        <v>0</v>
      </c>
      <c r="BJ1008" s="17" t="s">
        <v>129</v>
      </c>
      <c r="BK1008" s="145">
        <f>ROUND(I1008*H1008,2)</f>
        <v>0</v>
      </c>
      <c r="BL1008" s="17" t="s">
        <v>293</v>
      </c>
      <c r="BM1008" s="144" t="s">
        <v>1433</v>
      </c>
    </row>
    <row r="1009" spans="2:65" s="12" customFormat="1">
      <c r="B1009" s="153"/>
      <c r="D1009" s="146" t="s">
        <v>230</v>
      </c>
      <c r="E1009" s="154" t="s">
        <v>1</v>
      </c>
      <c r="F1009" s="155" t="s">
        <v>1434</v>
      </c>
      <c r="H1009" s="156">
        <v>8.4</v>
      </c>
      <c r="I1009" s="157"/>
      <c r="L1009" s="153"/>
      <c r="M1009" s="158"/>
      <c r="T1009" s="159"/>
      <c r="AT1009" s="154" t="s">
        <v>230</v>
      </c>
      <c r="AU1009" s="154" t="s">
        <v>129</v>
      </c>
      <c r="AV1009" s="12" t="s">
        <v>129</v>
      </c>
      <c r="AW1009" s="12" t="s">
        <v>32</v>
      </c>
      <c r="AX1009" s="12" t="s">
        <v>85</v>
      </c>
      <c r="AY1009" s="154" t="s">
        <v>120</v>
      </c>
    </row>
    <row r="1010" spans="2:65" s="1" customFormat="1" ht="24.2" customHeight="1">
      <c r="B1010" s="132"/>
      <c r="C1010" s="133" t="s">
        <v>1435</v>
      </c>
      <c r="D1010" s="133" t="s">
        <v>123</v>
      </c>
      <c r="E1010" s="134" t="s">
        <v>1436</v>
      </c>
      <c r="F1010" s="135" t="s">
        <v>1437</v>
      </c>
      <c r="G1010" s="136" t="s">
        <v>228</v>
      </c>
      <c r="H1010" s="137">
        <v>2.9750000000000001</v>
      </c>
      <c r="I1010" s="138"/>
      <c r="J1010" s="139">
        <f>ROUND(I1010*H1010,2)</f>
        <v>0</v>
      </c>
      <c r="K1010" s="135" t="s">
        <v>127</v>
      </c>
      <c r="L1010" s="32"/>
      <c r="M1010" s="140" t="s">
        <v>1</v>
      </c>
      <c r="N1010" s="141" t="s">
        <v>43</v>
      </c>
      <c r="P1010" s="142">
        <f>O1010*H1010</f>
        <v>0</v>
      </c>
      <c r="Q1010" s="142">
        <v>2.9999999999999997E-4</v>
      </c>
      <c r="R1010" s="142">
        <f>Q1010*H1010</f>
        <v>8.9249999999999996E-4</v>
      </c>
      <c r="S1010" s="142">
        <v>0</v>
      </c>
      <c r="T1010" s="143">
        <f>S1010*H1010</f>
        <v>0</v>
      </c>
      <c r="AR1010" s="144" t="s">
        <v>293</v>
      </c>
      <c r="AT1010" s="144" t="s">
        <v>123</v>
      </c>
      <c r="AU1010" s="144" t="s">
        <v>129</v>
      </c>
      <c r="AY1010" s="17" t="s">
        <v>120</v>
      </c>
      <c r="BE1010" s="145">
        <f>IF(N1010="základní",J1010,0)</f>
        <v>0</v>
      </c>
      <c r="BF1010" s="145">
        <f>IF(N1010="snížená",J1010,0)</f>
        <v>0</v>
      </c>
      <c r="BG1010" s="145">
        <f>IF(N1010="zákl. přenesená",J1010,0)</f>
        <v>0</v>
      </c>
      <c r="BH1010" s="145">
        <f>IF(N1010="sníž. přenesená",J1010,0)</f>
        <v>0</v>
      </c>
      <c r="BI1010" s="145">
        <f>IF(N1010="nulová",J1010,0)</f>
        <v>0</v>
      </c>
      <c r="BJ1010" s="17" t="s">
        <v>129</v>
      </c>
      <c r="BK1010" s="145">
        <f>ROUND(I1010*H1010,2)</f>
        <v>0</v>
      </c>
      <c r="BL1010" s="17" t="s">
        <v>293</v>
      </c>
      <c r="BM1010" s="144" t="s">
        <v>1438</v>
      </c>
    </row>
    <row r="1011" spans="2:65" s="12" customFormat="1">
      <c r="B1011" s="153"/>
      <c r="D1011" s="146" t="s">
        <v>230</v>
      </c>
      <c r="E1011" s="154" t="s">
        <v>1</v>
      </c>
      <c r="F1011" s="155" t="s">
        <v>1439</v>
      </c>
      <c r="H1011" s="156">
        <v>2.9750000000000001</v>
      </c>
      <c r="I1011" s="157"/>
      <c r="L1011" s="153"/>
      <c r="M1011" s="158"/>
      <c r="T1011" s="159"/>
      <c r="AT1011" s="154" t="s">
        <v>230</v>
      </c>
      <c r="AU1011" s="154" t="s">
        <v>129</v>
      </c>
      <c r="AV1011" s="12" t="s">
        <v>129</v>
      </c>
      <c r="AW1011" s="12" t="s">
        <v>32</v>
      </c>
      <c r="AX1011" s="12" t="s">
        <v>85</v>
      </c>
      <c r="AY1011" s="154" t="s">
        <v>120</v>
      </c>
    </row>
    <row r="1012" spans="2:65" s="1" customFormat="1" ht="16.5" customHeight="1">
      <c r="B1012" s="132"/>
      <c r="C1012" s="160" t="s">
        <v>1440</v>
      </c>
      <c r="D1012" s="160" t="s">
        <v>254</v>
      </c>
      <c r="E1012" s="161" t="s">
        <v>1441</v>
      </c>
      <c r="F1012" s="162" t="s">
        <v>1442</v>
      </c>
      <c r="G1012" s="163" t="s">
        <v>234</v>
      </c>
      <c r="H1012" s="164">
        <v>0.78100000000000003</v>
      </c>
      <c r="I1012" s="165"/>
      <c r="J1012" s="166">
        <f>ROUND(I1012*H1012,2)</f>
        <v>0</v>
      </c>
      <c r="K1012" s="162" t="s">
        <v>127</v>
      </c>
      <c r="L1012" s="167"/>
      <c r="M1012" s="168" t="s">
        <v>1</v>
      </c>
      <c r="N1012" s="169" t="s">
        <v>43</v>
      </c>
      <c r="P1012" s="142">
        <f>O1012*H1012</f>
        <v>0</v>
      </c>
      <c r="Q1012" s="142">
        <v>0.03</v>
      </c>
      <c r="R1012" s="142">
        <f>Q1012*H1012</f>
        <v>2.3429999999999999E-2</v>
      </c>
      <c r="S1012" s="142">
        <v>0</v>
      </c>
      <c r="T1012" s="143">
        <f>S1012*H1012</f>
        <v>0</v>
      </c>
      <c r="AR1012" s="144" t="s">
        <v>375</v>
      </c>
      <c r="AT1012" s="144" t="s">
        <v>254</v>
      </c>
      <c r="AU1012" s="144" t="s">
        <v>129</v>
      </c>
      <c r="AY1012" s="17" t="s">
        <v>120</v>
      </c>
      <c r="BE1012" s="145">
        <f>IF(N1012="základní",J1012,0)</f>
        <v>0</v>
      </c>
      <c r="BF1012" s="145">
        <f>IF(N1012="snížená",J1012,0)</f>
        <v>0</v>
      </c>
      <c r="BG1012" s="145">
        <f>IF(N1012="zákl. přenesená",J1012,0)</f>
        <v>0</v>
      </c>
      <c r="BH1012" s="145">
        <f>IF(N1012="sníž. přenesená",J1012,0)</f>
        <v>0</v>
      </c>
      <c r="BI1012" s="145">
        <f>IF(N1012="nulová",J1012,0)</f>
        <v>0</v>
      </c>
      <c r="BJ1012" s="17" t="s">
        <v>129</v>
      </c>
      <c r="BK1012" s="145">
        <f>ROUND(I1012*H1012,2)</f>
        <v>0</v>
      </c>
      <c r="BL1012" s="17" t="s">
        <v>293</v>
      </c>
      <c r="BM1012" s="144" t="s">
        <v>1443</v>
      </c>
    </row>
    <row r="1013" spans="2:65" s="12" customFormat="1">
      <c r="B1013" s="153"/>
      <c r="D1013" s="146" t="s">
        <v>230</v>
      </c>
      <c r="E1013" s="154" t="s">
        <v>1</v>
      </c>
      <c r="F1013" s="155" t="s">
        <v>1444</v>
      </c>
      <c r="H1013" s="156">
        <v>0.78100000000000003</v>
      </c>
      <c r="I1013" s="157"/>
      <c r="L1013" s="153"/>
      <c r="M1013" s="158"/>
      <c r="T1013" s="159"/>
      <c r="AT1013" s="154" t="s">
        <v>230</v>
      </c>
      <c r="AU1013" s="154" t="s">
        <v>129</v>
      </c>
      <c r="AV1013" s="12" t="s">
        <v>129</v>
      </c>
      <c r="AW1013" s="12" t="s">
        <v>32</v>
      </c>
      <c r="AX1013" s="12" t="s">
        <v>85</v>
      </c>
      <c r="AY1013" s="154" t="s">
        <v>120</v>
      </c>
    </row>
    <row r="1014" spans="2:65" s="1" customFormat="1" ht="24.2" customHeight="1">
      <c r="B1014" s="132"/>
      <c r="C1014" s="133" t="s">
        <v>1445</v>
      </c>
      <c r="D1014" s="133" t="s">
        <v>123</v>
      </c>
      <c r="E1014" s="134" t="s">
        <v>1446</v>
      </c>
      <c r="F1014" s="135" t="s">
        <v>1447</v>
      </c>
      <c r="G1014" s="136" t="s">
        <v>228</v>
      </c>
      <c r="H1014" s="137">
        <v>5.7119999999999997</v>
      </c>
      <c r="I1014" s="138"/>
      <c r="J1014" s="139">
        <f>ROUND(I1014*H1014,2)</f>
        <v>0</v>
      </c>
      <c r="K1014" s="135" t="s">
        <v>127</v>
      </c>
      <c r="L1014" s="32"/>
      <c r="M1014" s="140" t="s">
        <v>1</v>
      </c>
      <c r="N1014" s="141" t="s">
        <v>43</v>
      </c>
      <c r="P1014" s="142">
        <f>O1014*H1014</f>
        <v>0</v>
      </c>
      <c r="Q1014" s="142">
        <v>6.0000000000000001E-3</v>
      </c>
      <c r="R1014" s="142">
        <f>Q1014*H1014</f>
        <v>3.4271999999999997E-2</v>
      </c>
      <c r="S1014" s="142">
        <v>0</v>
      </c>
      <c r="T1014" s="143">
        <f>S1014*H1014</f>
        <v>0</v>
      </c>
      <c r="AR1014" s="144" t="s">
        <v>293</v>
      </c>
      <c r="AT1014" s="144" t="s">
        <v>123</v>
      </c>
      <c r="AU1014" s="144" t="s">
        <v>129</v>
      </c>
      <c r="AY1014" s="17" t="s">
        <v>120</v>
      </c>
      <c r="BE1014" s="145">
        <f>IF(N1014="základní",J1014,0)</f>
        <v>0</v>
      </c>
      <c r="BF1014" s="145">
        <f>IF(N1014="snížená",J1014,0)</f>
        <v>0</v>
      </c>
      <c r="BG1014" s="145">
        <f>IF(N1014="zákl. přenesená",J1014,0)</f>
        <v>0</v>
      </c>
      <c r="BH1014" s="145">
        <f>IF(N1014="sníž. přenesená",J1014,0)</f>
        <v>0</v>
      </c>
      <c r="BI1014" s="145">
        <f>IF(N1014="nulová",J1014,0)</f>
        <v>0</v>
      </c>
      <c r="BJ1014" s="17" t="s">
        <v>129</v>
      </c>
      <c r="BK1014" s="145">
        <f>ROUND(I1014*H1014,2)</f>
        <v>0</v>
      </c>
      <c r="BL1014" s="17" t="s">
        <v>293</v>
      </c>
      <c r="BM1014" s="144" t="s">
        <v>1448</v>
      </c>
    </row>
    <row r="1015" spans="2:65" s="12" customFormat="1">
      <c r="B1015" s="153"/>
      <c r="D1015" s="146" t="s">
        <v>230</v>
      </c>
      <c r="E1015" s="154" t="s">
        <v>1</v>
      </c>
      <c r="F1015" s="155" t="s">
        <v>1449</v>
      </c>
      <c r="H1015" s="156">
        <v>5.7119999999999997</v>
      </c>
      <c r="I1015" s="157"/>
      <c r="L1015" s="153"/>
      <c r="M1015" s="158"/>
      <c r="T1015" s="159"/>
      <c r="AT1015" s="154" t="s">
        <v>230</v>
      </c>
      <c r="AU1015" s="154" t="s">
        <v>129</v>
      </c>
      <c r="AV1015" s="12" t="s">
        <v>129</v>
      </c>
      <c r="AW1015" s="12" t="s">
        <v>32</v>
      </c>
      <c r="AX1015" s="12" t="s">
        <v>85</v>
      </c>
      <c r="AY1015" s="154" t="s">
        <v>120</v>
      </c>
    </row>
    <row r="1016" spans="2:65" s="1" customFormat="1" ht="16.5" customHeight="1">
      <c r="B1016" s="132"/>
      <c r="C1016" s="160" t="s">
        <v>1450</v>
      </c>
      <c r="D1016" s="160" t="s">
        <v>254</v>
      </c>
      <c r="E1016" s="161" t="s">
        <v>1451</v>
      </c>
      <c r="F1016" s="162" t="s">
        <v>1452</v>
      </c>
      <c r="G1016" s="163" t="s">
        <v>228</v>
      </c>
      <c r="H1016" s="164">
        <v>5.9980000000000002</v>
      </c>
      <c r="I1016" s="165"/>
      <c r="J1016" s="166">
        <f>ROUND(I1016*H1016,2)</f>
        <v>0</v>
      </c>
      <c r="K1016" s="162" t="s">
        <v>127</v>
      </c>
      <c r="L1016" s="167"/>
      <c r="M1016" s="168" t="s">
        <v>1</v>
      </c>
      <c r="N1016" s="169" t="s">
        <v>43</v>
      </c>
      <c r="P1016" s="142">
        <f>O1016*H1016</f>
        <v>0</v>
      </c>
      <c r="Q1016" s="142">
        <v>1.5E-3</v>
      </c>
      <c r="R1016" s="142">
        <f>Q1016*H1016</f>
        <v>8.9969999999999998E-3</v>
      </c>
      <c r="S1016" s="142">
        <v>0</v>
      </c>
      <c r="T1016" s="143">
        <f>S1016*H1016</f>
        <v>0</v>
      </c>
      <c r="AR1016" s="144" t="s">
        <v>375</v>
      </c>
      <c r="AT1016" s="144" t="s">
        <v>254</v>
      </c>
      <c r="AU1016" s="144" t="s">
        <v>129</v>
      </c>
      <c r="AY1016" s="17" t="s">
        <v>120</v>
      </c>
      <c r="BE1016" s="145">
        <f>IF(N1016="základní",J1016,0)</f>
        <v>0</v>
      </c>
      <c r="BF1016" s="145">
        <f>IF(N1016="snížená",J1016,0)</f>
        <v>0</v>
      </c>
      <c r="BG1016" s="145">
        <f>IF(N1016="zákl. přenesená",J1016,0)</f>
        <v>0</v>
      </c>
      <c r="BH1016" s="145">
        <f>IF(N1016="sníž. přenesená",J1016,0)</f>
        <v>0</v>
      </c>
      <c r="BI1016" s="145">
        <f>IF(N1016="nulová",J1016,0)</f>
        <v>0</v>
      </c>
      <c r="BJ1016" s="17" t="s">
        <v>129</v>
      </c>
      <c r="BK1016" s="145">
        <f>ROUND(I1016*H1016,2)</f>
        <v>0</v>
      </c>
      <c r="BL1016" s="17" t="s">
        <v>293</v>
      </c>
      <c r="BM1016" s="144" t="s">
        <v>1453</v>
      </c>
    </row>
    <row r="1017" spans="2:65" s="12" customFormat="1">
      <c r="B1017" s="153"/>
      <c r="D1017" s="146" t="s">
        <v>230</v>
      </c>
      <c r="E1017" s="154" t="s">
        <v>1</v>
      </c>
      <c r="F1017" s="155" t="s">
        <v>1454</v>
      </c>
      <c r="H1017" s="156">
        <v>5.9980000000000002</v>
      </c>
      <c r="I1017" s="157"/>
      <c r="L1017" s="153"/>
      <c r="M1017" s="158"/>
      <c r="T1017" s="159"/>
      <c r="AT1017" s="154" t="s">
        <v>230</v>
      </c>
      <c r="AU1017" s="154" t="s">
        <v>129</v>
      </c>
      <c r="AV1017" s="12" t="s">
        <v>129</v>
      </c>
      <c r="AW1017" s="12" t="s">
        <v>32</v>
      </c>
      <c r="AX1017" s="12" t="s">
        <v>85</v>
      </c>
      <c r="AY1017" s="154" t="s">
        <v>120</v>
      </c>
    </row>
    <row r="1018" spans="2:65" s="1" customFormat="1" ht="24.2" customHeight="1">
      <c r="B1018" s="132"/>
      <c r="C1018" s="133" t="s">
        <v>1455</v>
      </c>
      <c r="D1018" s="133" t="s">
        <v>123</v>
      </c>
      <c r="E1018" s="134" t="s">
        <v>1456</v>
      </c>
      <c r="F1018" s="135" t="s">
        <v>1457</v>
      </c>
      <c r="G1018" s="136" t="s">
        <v>228</v>
      </c>
      <c r="H1018" s="137">
        <v>203.2</v>
      </c>
      <c r="I1018" s="138"/>
      <c r="J1018" s="139">
        <f>ROUND(I1018*H1018,2)</f>
        <v>0</v>
      </c>
      <c r="K1018" s="135" t="s">
        <v>127</v>
      </c>
      <c r="L1018" s="32"/>
      <c r="M1018" s="140" t="s">
        <v>1</v>
      </c>
      <c r="N1018" s="141" t="s">
        <v>43</v>
      </c>
      <c r="P1018" s="142">
        <f>O1018*H1018</f>
        <v>0</v>
      </c>
      <c r="Q1018" s="142">
        <v>0</v>
      </c>
      <c r="R1018" s="142">
        <f>Q1018*H1018</f>
        <v>0</v>
      </c>
      <c r="S1018" s="142">
        <v>0</v>
      </c>
      <c r="T1018" s="143">
        <f>S1018*H1018</f>
        <v>0</v>
      </c>
      <c r="AR1018" s="144" t="s">
        <v>293</v>
      </c>
      <c r="AT1018" s="144" t="s">
        <v>123</v>
      </c>
      <c r="AU1018" s="144" t="s">
        <v>129</v>
      </c>
      <c r="AY1018" s="17" t="s">
        <v>120</v>
      </c>
      <c r="BE1018" s="145">
        <f>IF(N1018="základní",J1018,0)</f>
        <v>0</v>
      </c>
      <c r="BF1018" s="145">
        <f>IF(N1018="snížená",J1018,0)</f>
        <v>0</v>
      </c>
      <c r="BG1018" s="145">
        <f>IF(N1018="zákl. přenesená",J1018,0)</f>
        <v>0</v>
      </c>
      <c r="BH1018" s="145">
        <f>IF(N1018="sníž. přenesená",J1018,0)</f>
        <v>0</v>
      </c>
      <c r="BI1018" s="145">
        <f>IF(N1018="nulová",J1018,0)</f>
        <v>0</v>
      </c>
      <c r="BJ1018" s="17" t="s">
        <v>129</v>
      </c>
      <c r="BK1018" s="145">
        <f>ROUND(I1018*H1018,2)</f>
        <v>0</v>
      </c>
      <c r="BL1018" s="17" t="s">
        <v>293</v>
      </c>
      <c r="BM1018" s="144" t="s">
        <v>1458</v>
      </c>
    </row>
    <row r="1019" spans="2:65" s="12" customFormat="1">
      <c r="B1019" s="153"/>
      <c r="D1019" s="146" t="s">
        <v>230</v>
      </c>
      <c r="E1019" s="154" t="s">
        <v>1</v>
      </c>
      <c r="F1019" s="155" t="s">
        <v>1418</v>
      </c>
      <c r="H1019" s="156">
        <v>80.8</v>
      </c>
      <c r="I1019" s="157"/>
      <c r="L1019" s="153"/>
      <c r="M1019" s="158"/>
      <c r="T1019" s="159"/>
      <c r="AT1019" s="154" t="s">
        <v>230</v>
      </c>
      <c r="AU1019" s="154" t="s">
        <v>129</v>
      </c>
      <c r="AV1019" s="12" t="s">
        <v>129</v>
      </c>
      <c r="AW1019" s="12" t="s">
        <v>32</v>
      </c>
      <c r="AX1019" s="12" t="s">
        <v>77</v>
      </c>
      <c r="AY1019" s="154" t="s">
        <v>120</v>
      </c>
    </row>
    <row r="1020" spans="2:65" s="12" customFormat="1">
      <c r="B1020" s="153"/>
      <c r="D1020" s="146" t="s">
        <v>230</v>
      </c>
      <c r="E1020" s="154" t="s">
        <v>1</v>
      </c>
      <c r="F1020" s="155" t="s">
        <v>1325</v>
      </c>
      <c r="H1020" s="156">
        <v>17</v>
      </c>
      <c r="I1020" s="157"/>
      <c r="L1020" s="153"/>
      <c r="M1020" s="158"/>
      <c r="T1020" s="159"/>
      <c r="AT1020" s="154" t="s">
        <v>230</v>
      </c>
      <c r="AU1020" s="154" t="s">
        <v>129</v>
      </c>
      <c r="AV1020" s="12" t="s">
        <v>129</v>
      </c>
      <c r="AW1020" s="12" t="s">
        <v>32</v>
      </c>
      <c r="AX1020" s="12" t="s">
        <v>77</v>
      </c>
      <c r="AY1020" s="154" t="s">
        <v>120</v>
      </c>
    </row>
    <row r="1021" spans="2:65" s="12" customFormat="1">
      <c r="B1021" s="153"/>
      <c r="D1021" s="146" t="s">
        <v>230</v>
      </c>
      <c r="E1021" s="154" t="s">
        <v>1</v>
      </c>
      <c r="F1021" s="155" t="s">
        <v>1419</v>
      </c>
      <c r="H1021" s="156">
        <v>3</v>
      </c>
      <c r="I1021" s="157"/>
      <c r="L1021" s="153"/>
      <c r="M1021" s="158"/>
      <c r="T1021" s="159"/>
      <c r="AT1021" s="154" t="s">
        <v>230</v>
      </c>
      <c r="AU1021" s="154" t="s">
        <v>129</v>
      </c>
      <c r="AV1021" s="12" t="s">
        <v>129</v>
      </c>
      <c r="AW1021" s="12" t="s">
        <v>32</v>
      </c>
      <c r="AX1021" s="12" t="s">
        <v>77</v>
      </c>
      <c r="AY1021" s="154" t="s">
        <v>120</v>
      </c>
    </row>
    <row r="1022" spans="2:65" s="12" customFormat="1">
      <c r="B1022" s="153"/>
      <c r="D1022" s="146" t="s">
        <v>230</v>
      </c>
      <c r="E1022" s="154" t="s">
        <v>1</v>
      </c>
      <c r="F1022" s="155" t="s">
        <v>531</v>
      </c>
      <c r="H1022" s="156">
        <v>4</v>
      </c>
      <c r="I1022" s="157"/>
      <c r="L1022" s="153"/>
      <c r="M1022" s="158"/>
      <c r="T1022" s="159"/>
      <c r="AT1022" s="154" t="s">
        <v>230</v>
      </c>
      <c r="AU1022" s="154" t="s">
        <v>129</v>
      </c>
      <c r="AV1022" s="12" t="s">
        <v>129</v>
      </c>
      <c r="AW1022" s="12" t="s">
        <v>32</v>
      </c>
      <c r="AX1022" s="12" t="s">
        <v>77</v>
      </c>
      <c r="AY1022" s="154" t="s">
        <v>120</v>
      </c>
    </row>
    <row r="1023" spans="2:65" s="12" customFormat="1">
      <c r="B1023" s="153"/>
      <c r="D1023" s="146" t="s">
        <v>230</v>
      </c>
      <c r="E1023" s="154" t="s">
        <v>1</v>
      </c>
      <c r="F1023" s="155" t="s">
        <v>532</v>
      </c>
      <c r="H1023" s="156">
        <v>2.2000000000000002</v>
      </c>
      <c r="I1023" s="157"/>
      <c r="L1023" s="153"/>
      <c r="M1023" s="158"/>
      <c r="T1023" s="159"/>
      <c r="AT1023" s="154" t="s">
        <v>230</v>
      </c>
      <c r="AU1023" s="154" t="s">
        <v>129</v>
      </c>
      <c r="AV1023" s="12" t="s">
        <v>129</v>
      </c>
      <c r="AW1023" s="12" t="s">
        <v>32</v>
      </c>
      <c r="AX1023" s="12" t="s">
        <v>77</v>
      </c>
      <c r="AY1023" s="154" t="s">
        <v>120</v>
      </c>
    </row>
    <row r="1024" spans="2:65" s="13" customFormat="1">
      <c r="B1024" s="170"/>
      <c r="D1024" s="146" t="s">
        <v>230</v>
      </c>
      <c r="E1024" s="171" t="s">
        <v>1</v>
      </c>
      <c r="F1024" s="172" t="s">
        <v>335</v>
      </c>
      <c r="H1024" s="173">
        <v>107</v>
      </c>
      <c r="I1024" s="174"/>
      <c r="L1024" s="170"/>
      <c r="M1024" s="175"/>
      <c r="T1024" s="176"/>
      <c r="AT1024" s="171" t="s">
        <v>230</v>
      </c>
      <c r="AU1024" s="171" t="s">
        <v>129</v>
      </c>
      <c r="AV1024" s="13" t="s">
        <v>138</v>
      </c>
      <c r="AW1024" s="13" t="s">
        <v>32</v>
      </c>
      <c r="AX1024" s="13" t="s">
        <v>77</v>
      </c>
      <c r="AY1024" s="171" t="s">
        <v>120</v>
      </c>
    </row>
    <row r="1025" spans="2:65" s="12" customFormat="1">
      <c r="B1025" s="153"/>
      <c r="D1025" s="146" t="s">
        <v>230</v>
      </c>
      <c r="E1025" s="154" t="s">
        <v>1</v>
      </c>
      <c r="F1025" s="155" t="s">
        <v>1420</v>
      </c>
      <c r="H1025" s="156">
        <v>86.6</v>
      </c>
      <c r="I1025" s="157"/>
      <c r="L1025" s="153"/>
      <c r="M1025" s="158"/>
      <c r="T1025" s="159"/>
      <c r="AT1025" s="154" t="s">
        <v>230</v>
      </c>
      <c r="AU1025" s="154" t="s">
        <v>129</v>
      </c>
      <c r="AV1025" s="12" t="s">
        <v>129</v>
      </c>
      <c r="AW1025" s="12" t="s">
        <v>32</v>
      </c>
      <c r="AX1025" s="12" t="s">
        <v>77</v>
      </c>
      <c r="AY1025" s="154" t="s">
        <v>120</v>
      </c>
    </row>
    <row r="1026" spans="2:65" s="12" customFormat="1">
      <c r="B1026" s="153"/>
      <c r="D1026" s="146" t="s">
        <v>230</v>
      </c>
      <c r="E1026" s="154" t="s">
        <v>1</v>
      </c>
      <c r="F1026" s="155" t="s">
        <v>1326</v>
      </c>
      <c r="H1026" s="156">
        <v>9.6</v>
      </c>
      <c r="I1026" s="157"/>
      <c r="L1026" s="153"/>
      <c r="M1026" s="158"/>
      <c r="T1026" s="159"/>
      <c r="AT1026" s="154" t="s">
        <v>230</v>
      </c>
      <c r="AU1026" s="154" t="s">
        <v>129</v>
      </c>
      <c r="AV1026" s="12" t="s">
        <v>129</v>
      </c>
      <c r="AW1026" s="12" t="s">
        <v>32</v>
      </c>
      <c r="AX1026" s="12" t="s">
        <v>77</v>
      </c>
      <c r="AY1026" s="154" t="s">
        <v>120</v>
      </c>
    </row>
    <row r="1027" spans="2:65" s="13" customFormat="1">
      <c r="B1027" s="170"/>
      <c r="D1027" s="146" t="s">
        <v>230</v>
      </c>
      <c r="E1027" s="171" t="s">
        <v>1</v>
      </c>
      <c r="F1027" s="172" t="s">
        <v>512</v>
      </c>
      <c r="H1027" s="173">
        <v>96.2</v>
      </c>
      <c r="I1027" s="174"/>
      <c r="L1027" s="170"/>
      <c r="M1027" s="175"/>
      <c r="T1027" s="176"/>
      <c r="AT1027" s="171" t="s">
        <v>230</v>
      </c>
      <c r="AU1027" s="171" t="s">
        <v>129</v>
      </c>
      <c r="AV1027" s="13" t="s">
        <v>138</v>
      </c>
      <c r="AW1027" s="13" t="s">
        <v>32</v>
      </c>
      <c r="AX1027" s="13" t="s">
        <v>77</v>
      </c>
      <c r="AY1027" s="171" t="s">
        <v>120</v>
      </c>
    </row>
    <row r="1028" spans="2:65" s="14" customFormat="1">
      <c r="B1028" s="177"/>
      <c r="D1028" s="146" t="s">
        <v>230</v>
      </c>
      <c r="E1028" s="178" t="s">
        <v>1</v>
      </c>
      <c r="F1028" s="179" t="s">
        <v>304</v>
      </c>
      <c r="H1028" s="180">
        <v>203.2</v>
      </c>
      <c r="I1028" s="181"/>
      <c r="L1028" s="177"/>
      <c r="M1028" s="182"/>
      <c r="T1028" s="183"/>
      <c r="AT1028" s="178" t="s">
        <v>230</v>
      </c>
      <c r="AU1028" s="178" t="s">
        <v>129</v>
      </c>
      <c r="AV1028" s="14" t="s">
        <v>142</v>
      </c>
      <c r="AW1028" s="14" t="s">
        <v>32</v>
      </c>
      <c r="AX1028" s="14" t="s">
        <v>85</v>
      </c>
      <c r="AY1028" s="178" t="s">
        <v>120</v>
      </c>
    </row>
    <row r="1029" spans="2:65" s="1" customFormat="1" ht="33" customHeight="1">
      <c r="B1029" s="132"/>
      <c r="C1029" s="160" t="s">
        <v>1459</v>
      </c>
      <c r="D1029" s="160" t="s">
        <v>254</v>
      </c>
      <c r="E1029" s="161" t="s">
        <v>1460</v>
      </c>
      <c r="F1029" s="162" t="s">
        <v>1461</v>
      </c>
      <c r="G1029" s="163" t="s">
        <v>228</v>
      </c>
      <c r="H1029" s="164">
        <v>233.68</v>
      </c>
      <c r="I1029" s="165"/>
      <c r="J1029" s="166">
        <f>ROUND(I1029*H1029,2)</f>
        <v>0</v>
      </c>
      <c r="K1029" s="162" t="s">
        <v>1</v>
      </c>
      <c r="L1029" s="167"/>
      <c r="M1029" s="168" t="s">
        <v>1</v>
      </c>
      <c r="N1029" s="169" t="s">
        <v>43</v>
      </c>
      <c r="P1029" s="142">
        <f>O1029*H1029</f>
        <v>0</v>
      </c>
      <c r="Q1029" s="142">
        <v>1.6000000000000001E-4</v>
      </c>
      <c r="R1029" s="142">
        <f>Q1029*H1029</f>
        <v>3.7388800000000007E-2</v>
      </c>
      <c r="S1029" s="142">
        <v>0</v>
      </c>
      <c r="T1029" s="143">
        <f>S1029*H1029</f>
        <v>0</v>
      </c>
      <c r="AR1029" s="144" t="s">
        <v>375</v>
      </c>
      <c r="AT1029" s="144" t="s">
        <v>254</v>
      </c>
      <c r="AU1029" s="144" t="s">
        <v>129</v>
      </c>
      <c r="AY1029" s="17" t="s">
        <v>120</v>
      </c>
      <c r="BE1029" s="145">
        <f>IF(N1029="základní",J1029,0)</f>
        <v>0</v>
      </c>
      <c r="BF1029" s="145">
        <f>IF(N1029="snížená",J1029,0)</f>
        <v>0</v>
      </c>
      <c r="BG1029" s="145">
        <f>IF(N1029="zákl. přenesená",J1029,0)</f>
        <v>0</v>
      </c>
      <c r="BH1029" s="145">
        <f>IF(N1029="sníž. přenesená",J1029,0)</f>
        <v>0</v>
      </c>
      <c r="BI1029" s="145">
        <f>IF(N1029="nulová",J1029,0)</f>
        <v>0</v>
      </c>
      <c r="BJ1029" s="17" t="s">
        <v>129</v>
      </c>
      <c r="BK1029" s="145">
        <f>ROUND(I1029*H1029,2)</f>
        <v>0</v>
      </c>
      <c r="BL1029" s="17" t="s">
        <v>293</v>
      </c>
      <c r="BM1029" s="144" t="s">
        <v>1462</v>
      </c>
    </row>
    <row r="1030" spans="2:65" s="12" customFormat="1">
      <c r="B1030" s="153"/>
      <c r="D1030" s="146" t="s">
        <v>230</v>
      </c>
      <c r="E1030" s="154" t="s">
        <v>1</v>
      </c>
      <c r="F1030" s="155" t="s">
        <v>1463</v>
      </c>
      <c r="H1030" s="156">
        <v>233.68</v>
      </c>
      <c r="I1030" s="157"/>
      <c r="L1030" s="153"/>
      <c r="M1030" s="158"/>
      <c r="T1030" s="159"/>
      <c r="AT1030" s="154" t="s">
        <v>230</v>
      </c>
      <c r="AU1030" s="154" t="s">
        <v>129</v>
      </c>
      <c r="AV1030" s="12" t="s">
        <v>129</v>
      </c>
      <c r="AW1030" s="12" t="s">
        <v>32</v>
      </c>
      <c r="AX1030" s="12" t="s">
        <v>85</v>
      </c>
      <c r="AY1030" s="154" t="s">
        <v>120</v>
      </c>
    </row>
    <row r="1031" spans="2:65" s="1" customFormat="1" ht="37.9" customHeight="1">
      <c r="B1031" s="132"/>
      <c r="C1031" s="133" t="s">
        <v>1464</v>
      </c>
      <c r="D1031" s="133" t="s">
        <v>123</v>
      </c>
      <c r="E1031" s="134" t="s">
        <v>1465</v>
      </c>
      <c r="F1031" s="135" t="s">
        <v>1466</v>
      </c>
      <c r="G1031" s="136" t="s">
        <v>228</v>
      </c>
      <c r="H1031" s="137">
        <v>306.76499999999999</v>
      </c>
      <c r="I1031" s="138"/>
      <c r="J1031" s="139">
        <f>ROUND(I1031*H1031,2)</f>
        <v>0</v>
      </c>
      <c r="K1031" s="135" t="s">
        <v>127</v>
      </c>
      <c r="L1031" s="32"/>
      <c r="M1031" s="140" t="s">
        <v>1</v>
      </c>
      <c r="N1031" s="141" t="s">
        <v>43</v>
      </c>
      <c r="P1031" s="142">
        <f>O1031*H1031</f>
        <v>0</v>
      </c>
      <c r="Q1031" s="142">
        <v>1.2E-4</v>
      </c>
      <c r="R1031" s="142">
        <f>Q1031*H1031</f>
        <v>3.6811799999999999E-2</v>
      </c>
      <c r="S1031" s="142">
        <v>0</v>
      </c>
      <c r="T1031" s="143">
        <f>S1031*H1031</f>
        <v>0</v>
      </c>
      <c r="AR1031" s="144" t="s">
        <v>293</v>
      </c>
      <c r="AT1031" s="144" t="s">
        <v>123</v>
      </c>
      <c r="AU1031" s="144" t="s">
        <v>129</v>
      </c>
      <c r="AY1031" s="17" t="s">
        <v>120</v>
      </c>
      <c r="BE1031" s="145">
        <f>IF(N1031="základní",J1031,0)</f>
        <v>0</v>
      </c>
      <c r="BF1031" s="145">
        <f>IF(N1031="snížená",J1031,0)</f>
        <v>0</v>
      </c>
      <c r="BG1031" s="145">
        <f>IF(N1031="zákl. přenesená",J1031,0)</f>
        <v>0</v>
      </c>
      <c r="BH1031" s="145">
        <f>IF(N1031="sníž. přenesená",J1031,0)</f>
        <v>0</v>
      </c>
      <c r="BI1031" s="145">
        <f>IF(N1031="nulová",J1031,0)</f>
        <v>0</v>
      </c>
      <c r="BJ1031" s="17" t="s">
        <v>129</v>
      </c>
      <c r="BK1031" s="145">
        <f>ROUND(I1031*H1031,2)</f>
        <v>0</v>
      </c>
      <c r="BL1031" s="17" t="s">
        <v>293</v>
      </c>
      <c r="BM1031" s="144" t="s">
        <v>1467</v>
      </c>
    </row>
    <row r="1032" spans="2:65" s="12" customFormat="1">
      <c r="B1032" s="153"/>
      <c r="D1032" s="146" t="s">
        <v>230</v>
      </c>
      <c r="E1032" s="154" t="s">
        <v>1</v>
      </c>
      <c r="F1032" s="155" t="s">
        <v>1468</v>
      </c>
      <c r="H1032" s="156">
        <v>285.12</v>
      </c>
      <c r="I1032" s="157"/>
      <c r="L1032" s="153"/>
      <c r="M1032" s="158"/>
      <c r="T1032" s="159"/>
      <c r="AT1032" s="154" t="s">
        <v>230</v>
      </c>
      <c r="AU1032" s="154" t="s">
        <v>129</v>
      </c>
      <c r="AV1032" s="12" t="s">
        <v>129</v>
      </c>
      <c r="AW1032" s="12" t="s">
        <v>32</v>
      </c>
      <c r="AX1032" s="12" t="s">
        <v>77</v>
      </c>
      <c r="AY1032" s="154" t="s">
        <v>120</v>
      </c>
    </row>
    <row r="1033" spans="2:65" s="12" customFormat="1">
      <c r="B1033" s="153"/>
      <c r="D1033" s="146" t="s">
        <v>230</v>
      </c>
      <c r="E1033" s="154" t="s">
        <v>1</v>
      </c>
      <c r="F1033" s="155" t="s">
        <v>1469</v>
      </c>
      <c r="H1033" s="156">
        <v>21.645</v>
      </c>
      <c r="I1033" s="157"/>
      <c r="L1033" s="153"/>
      <c r="M1033" s="158"/>
      <c r="T1033" s="159"/>
      <c r="AT1033" s="154" t="s">
        <v>230</v>
      </c>
      <c r="AU1033" s="154" t="s">
        <v>129</v>
      </c>
      <c r="AV1033" s="12" t="s">
        <v>129</v>
      </c>
      <c r="AW1033" s="12" t="s">
        <v>32</v>
      </c>
      <c r="AX1033" s="12" t="s">
        <v>77</v>
      </c>
      <c r="AY1033" s="154" t="s">
        <v>120</v>
      </c>
    </row>
    <row r="1034" spans="2:65" s="14" customFormat="1">
      <c r="B1034" s="177"/>
      <c r="D1034" s="146" t="s">
        <v>230</v>
      </c>
      <c r="E1034" s="178" t="s">
        <v>1</v>
      </c>
      <c r="F1034" s="179" t="s">
        <v>304</v>
      </c>
      <c r="H1034" s="180">
        <v>306.76499999999999</v>
      </c>
      <c r="I1034" s="181"/>
      <c r="L1034" s="177"/>
      <c r="M1034" s="182"/>
      <c r="T1034" s="183"/>
      <c r="AT1034" s="178" t="s">
        <v>230</v>
      </c>
      <c r="AU1034" s="178" t="s">
        <v>129</v>
      </c>
      <c r="AV1034" s="14" t="s">
        <v>142</v>
      </c>
      <c r="AW1034" s="14" t="s">
        <v>32</v>
      </c>
      <c r="AX1034" s="14" t="s">
        <v>85</v>
      </c>
      <c r="AY1034" s="178" t="s">
        <v>120</v>
      </c>
    </row>
    <row r="1035" spans="2:65" s="1" customFormat="1" ht="24.2" customHeight="1">
      <c r="B1035" s="132"/>
      <c r="C1035" s="160" t="s">
        <v>1470</v>
      </c>
      <c r="D1035" s="160" t="s">
        <v>254</v>
      </c>
      <c r="E1035" s="161" t="s">
        <v>1471</v>
      </c>
      <c r="F1035" s="162" t="s">
        <v>1472</v>
      </c>
      <c r="G1035" s="163" t="s">
        <v>228</v>
      </c>
      <c r="H1035" s="164">
        <v>312.89999999999998</v>
      </c>
      <c r="I1035" s="165"/>
      <c r="J1035" s="166">
        <f>ROUND(I1035*H1035,2)</f>
        <v>0</v>
      </c>
      <c r="K1035" s="162" t="s">
        <v>127</v>
      </c>
      <c r="L1035" s="167"/>
      <c r="M1035" s="168" t="s">
        <v>1</v>
      </c>
      <c r="N1035" s="169" t="s">
        <v>43</v>
      </c>
      <c r="P1035" s="142">
        <f>O1035*H1035</f>
        <v>0</v>
      </c>
      <c r="Q1035" s="142">
        <v>4.1000000000000003E-3</v>
      </c>
      <c r="R1035" s="142">
        <f>Q1035*H1035</f>
        <v>1.2828900000000001</v>
      </c>
      <c r="S1035" s="142">
        <v>0</v>
      </c>
      <c r="T1035" s="143">
        <f>S1035*H1035</f>
        <v>0</v>
      </c>
      <c r="AR1035" s="144" t="s">
        <v>375</v>
      </c>
      <c r="AT1035" s="144" t="s">
        <v>254</v>
      </c>
      <c r="AU1035" s="144" t="s">
        <v>129</v>
      </c>
      <c r="AY1035" s="17" t="s">
        <v>120</v>
      </c>
      <c r="BE1035" s="145">
        <f>IF(N1035="základní",J1035,0)</f>
        <v>0</v>
      </c>
      <c r="BF1035" s="145">
        <f>IF(N1035="snížená",J1035,0)</f>
        <v>0</v>
      </c>
      <c r="BG1035" s="145">
        <f>IF(N1035="zákl. přenesená",J1035,0)</f>
        <v>0</v>
      </c>
      <c r="BH1035" s="145">
        <f>IF(N1035="sníž. přenesená",J1035,0)</f>
        <v>0</v>
      </c>
      <c r="BI1035" s="145">
        <f>IF(N1035="nulová",J1035,0)</f>
        <v>0</v>
      </c>
      <c r="BJ1035" s="17" t="s">
        <v>129</v>
      </c>
      <c r="BK1035" s="145">
        <f>ROUND(I1035*H1035,2)</f>
        <v>0</v>
      </c>
      <c r="BL1035" s="17" t="s">
        <v>293</v>
      </c>
      <c r="BM1035" s="144" t="s">
        <v>1473</v>
      </c>
    </row>
    <row r="1036" spans="2:65" s="12" customFormat="1">
      <c r="B1036" s="153"/>
      <c r="D1036" s="146" t="s">
        <v>230</v>
      </c>
      <c r="E1036" s="154" t="s">
        <v>1</v>
      </c>
      <c r="F1036" s="155" t="s">
        <v>1474</v>
      </c>
      <c r="H1036" s="156">
        <v>312.89999999999998</v>
      </c>
      <c r="I1036" s="157"/>
      <c r="L1036" s="153"/>
      <c r="M1036" s="158"/>
      <c r="T1036" s="159"/>
      <c r="AT1036" s="154" t="s">
        <v>230</v>
      </c>
      <c r="AU1036" s="154" t="s">
        <v>129</v>
      </c>
      <c r="AV1036" s="12" t="s">
        <v>129</v>
      </c>
      <c r="AW1036" s="12" t="s">
        <v>32</v>
      </c>
      <c r="AX1036" s="12" t="s">
        <v>85</v>
      </c>
      <c r="AY1036" s="154" t="s">
        <v>120</v>
      </c>
    </row>
    <row r="1037" spans="2:65" s="1" customFormat="1" ht="24.2" customHeight="1">
      <c r="B1037" s="132"/>
      <c r="C1037" s="133" t="s">
        <v>1475</v>
      </c>
      <c r="D1037" s="133" t="s">
        <v>123</v>
      </c>
      <c r="E1037" s="134" t="s">
        <v>1476</v>
      </c>
      <c r="F1037" s="135" t="s">
        <v>1477</v>
      </c>
      <c r="G1037" s="136" t="s">
        <v>339</v>
      </c>
      <c r="H1037" s="137">
        <v>49</v>
      </c>
      <c r="I1037" s="138"/>
      <c r="J1037" s="139">
        <f>ROUND(I1037*H1037,2)</f>
        <v>0</v>
      </c>
      <c r="K1037" s="135" t="s">
        <v>127</v>
      </c>
      <c r="L1037" s="32"/>
      <c r="M1037" s="140" t="s">
        <v>1</v>
      </c>
      <c r="N1037" s="141" t="s">
        <v>43</v>
      </c>
      <c r="P1037" s="142">
        <f>O1037*H1037</f>
        <v>0</v>
      </c>
      <c r="Q1037" s="142">
        <v>3.0000000000000001E-5</v>
      </c>
      <c r="R1037" s="142">
        <f>Q1037*H1037</f>
        <v>1.47E-3</v>
      </c>
      <c r="S1037" s="142">
        <v>0</v>
      </c>
      <c r="T1037" s="143">
        <f>S1037*H1037</f>
        <v>0</v>
      </c>
      <c r="AR1037" s="144" t="s">
        <v>293</v>
      </c>
      <c r="AT1037" s="144" t="s">
        <v>123</v>
      </c>
      <c r="AU1037" s="144" t="s">
        <v>129</v>
      </c>
      <c r="AY1037" s="17" t="s">
        <v>120</v>
      </c>
      <c r="BE1037" s="145">
        <f>IF(N1037="základní",J1037,0)</f>
        <v>0</v>
      </c>
      <c r="BF1037" s="145">
        <f>IF(N1037="snížená",J1037,0)</f>
        <v>0</v>
      </c>
      <c r="BG1037" s="145">
        <f>IF(N1037="zákl. přenesená",J1037,0)</f>
        <v>0</v>
      </c>
      <c r="BH1037" s="145">
        <f>IF(N1037="sníž. přenesená",J1037,0)</f>
        <v>0</v>
      </c>
      <c r="BI1037" s="145">
        <f>IF(N1037="nulová",J1037,0)</f>
        <v>0</v>
      </c>
      <c r="BJ1037" s="17" t="s">
        <v>129</v>
      </c>
      <c r="BK1037" s="145">
        <f>ROUND(I1037*H1037,2)</f>
        <v>0</v>
      </c>
      <c r="BL1037" s="17" t="s">
        <v>293</v>
      </c>
      <c r="BM1037" s="144" t="s">
        <v>1478</v>
      </c>
    </row>
    <row r="1038" spans="2:65" s="12" customFormat="1">
      <c r="B1038" s="153"/>
      <c r="D1038" s="146" t="s">
        <v>230</v>
      </c>
      <c r="E1038" s="154" t="s">
        <v>1</v>
      </c>
      <c r="F1038" s="155" t="s">
        <v>1479</v>
      </c>
      <c r="H1038" s="156">
        <v>33.4</v>
      </c>
      <c r="I1038" s="157"/>
      <c r="L1038" s="153"/>
      <c r="M1038" s="158"/>
      <c r="T1038" s="159"/>
      <c r="AT1038" s="154" t="s">
        <v>230</v>
      </c>
      <c r="AU1038" s="154" t="s">
        <v>129</v>
      </c>
      <c r="AV1038" s="12" t="s">
        <v>129</v>
      </c>
      <c r="AW1038" s="12" t="s">
        <v>32</v>
      </c>
      <c r="AX1038" s="12" t="s">
        <v>77</v>
      </c>
      <c r="AY1038" s="154" t="s">
        <v>120</v>
      </c>
    </row>
    <row r="1039" spans="2:65" s="12" customFormat="1">
      <c r="B1039" s="153"/>
      <c r="D1039" s="146" t="s">
        <v>230</v>
      </c>
      <c r="E1039" s="154" t="s">
        <v>1</v>
      </c>
      <c r="F1039" s="155" t="s">
        <v>1480</v>
      </c>
      <c r="H1039" s="156">
        <v>9.4</v>
      </c>
      <c r="I1039" s="157"/>
      <c r="L1039" s="153"/>
      <c r="M1039" s="158"/>
      <c r="T1039" s="159"/>
      <c r="AT1039" s="154" t="s">
        <v>230</v>
      </c>
      <c r="AU1039" s="154" t="s">
        <v>129</v>
      </c>
      <c r="AV1039" s="12" t="s">
        <v>129</v>
      </c>
      <c r="AW1039" s="12" t="s">
        <v>32</v>
      </c>
      <c r="AX1039" s="12" t="s">
        <v>77</v>
      </c>
      <c r="AY1039" s="154" t="s">
        <v>120</v>
      </c>
    </row>
    <row r="1040" spans="2:65" s="12" customFormat="1">
      <c r="B1040" s="153"/>
      <c r="D1040" s="146" t="s">
        <v>230</v>
      </c>
      <c r="E1040" s="154" t="s">
        <v>1</v>
      </c>
      <c r="F1040" s="155" t="s">
        <v>1481</v>
      </c>
      <c r="H1040" s="156">
        <v>6.2</v>
      </c>
      <c r="I1040" s="157"/>
      <c r="L1040" s="153"/>
      <c r="M1040" s="158"/>
      <c r="T1040" s="159"/>
      <c r="AT1040" s="154" t="s">
        <v>230</v>
      </c>
      <c r="AU1040" s="154" t="s">
        <v>129</v>
      </c>
      <c r="AV1040" s="12" t="s">
        <v>129</v>
      </c>
      <c r="AW1040" s="12" t="s">
        <v>32</v>
      </c>
      <c r="AX1040" s="12" t="s">
        <v>77</v>
      </c>
      <c r="AY1040" s="154" t="s">
        <v>120</v>
      </c>
    </row>
    <row r="1041" spans="2:65" s="14" customFormat="1">
      <c r="B1041" s="177"/>
      <c r="D1041" s="146" t="s">
        <v>230</v>
      </c>
      <c r="E1041" s="178" t="s">
        <v>1</v>
      </c>
      <c r="F1041" s="179" t="s">
        <v>304</v>
      </c>
      <c r="H1041" s="180">
        <v>49</v>
      </c>
      <c r="I1041" s="181"/>
      <c r="L1041" s="177"/>
      <c r="M1041" s="182"/>
      <c r="T1041" s="183"/>
      <c r="AT1041" s="178" t="s">
        <v>230</v>
      </c>
      <c r="AU1041" s="178" t="s">
        <v>129</v>
      </c>
      <c r="AV1041" s="14" t="s">
        <v>142</v>
      </c>
      <c r="AW1041" s="14" t="s">
        <v>32</v>
      </c>
      <c r="AX1041" s="14" t="s">
        <v>85</v>
      </c>
      <c r="AY1041" s="178" t="s">
        <v>120</v>
      </c>
    </row>
    <row r="1042" spans="2:65" s="1" customFormat="1" ht="21.75" customHeight="1">
      <c r="B1042" s="132"/>
      <c r="C1042" s="160" t="s">
        <v>1482</v>
      </c>
      <c r="D1042" s="160" t="s">
        <v>254</v>
      </c>
      <c r="E1042" s="161" t="s">
        <v>1483</v>
      </c>
      <c r="F1042" s="162" t="s">
        <v>1484</v>
      </c>
      <c r="G1042" s="163" t="s">
        <v>339</v>
      </c>
      <c r="H1042" s="164">
        <v>51.45</v>
      </c>
      <c r="I1042" s="165"/>
      <c r="J1042" s="166">
        <f>ROUND(I1042*H1042,2)</f>
        <v>0</v>
      </c>
      <c r="K1042" s="162" t="s">
        <v>127</v>
      </c>
      <c r="L1042" s="167"/>
      <c r="M1042" s="168" t="s">
        <v>1</v>
      </c>
      <c r="N1042" s="169" t="s">
        <v>43</v>
      </c>
      <c r="P1042" s="142">
        <f>O1042*H1042</f>
        <v>0</v>
      </c>
      <c r="Q1042" s="142">
        <v>9.6000000000000002E-4</v>
      </c>
      <c r="R1042" s="142">
        <f>Q1042*H1042</f>
        <v>4.9392000000000005E-2</v>
      </c>
      <c r="S1042" s="142">
        <v>0</v>
      </c>
      <c r="T1042" s="143">
        <f>S1042*H1042</f>
        <v>0</v>
      </c>
      <c r="AR1042" s="144" t="s">
        <v>375</v>
      </c>
      <c r="AT1042" s="144" t="s">
        <v>254</v>
      </c>
      <c r="AU1042" s="144" t="s">
        <v>129</v>
      </c>
      <c r="AY1042" s="17" t="s">
        <v>120</v>
      </c>
      <c r="BE1042" s="145">
        <f>IF(N1042="základní",J1042,0)</f>
        <v>0</v>
      </c>
      <c r="BF1042" s="145">
        <f>IF(N1042="snížená",J1042,0)</f>
        <v>0</v>
      </c>
      <c r="BG1042" s="145">
        <f>IF(N1042="zákl. přenesená",J1042,0)</f>
        <v>0</v>
      </c>
      <c r="BH1042" s="145">
        <f>IF(N1042="sníž. přenesená",J1042,0)</f>
        <v>0</v>
      </c>
      <c r="BI1042" s="145">
        <f>IF(N1042="nulová",J1042,0)</f>
        <v>0</v>
      </c>
      <c r="BJ1042" s="17" t="s">
        <v>129</v>
      </c>
      <c r="BK1042" s="145">
        <f>ROUND(I1042*H1042,2)</f>
        <v>0</v>
      </c>
      <c r="BL1042" s="17" t="s">
        <v>293</v>
      </c>
      <c r="BM1042" s="144" t="s">
        <v>1485</v>
      </c>
    </row>
    <row r="1043" spans="2:65" s="12" customFormat="1">
      <c r="B1043" s="153"/>
      <c r="D1043" s="146" t="s">
        <v>230</v>
      </c>
      <c r="E1043" s="154" t="s">
        <v>1</v>
      </c>
      <c r="F1043" s="155" t="s">
        <v>1486</v>
      </c>
      <c r="H1043" s="156">
        <v>51.45</v>
      </c>
      <c r="I1043" s="157"/>
      <c r="L1043" s="153"/>
      <c r="M1043" s="158"/>
      <c r="T1043" s="159"/>
      <c r="AT1043" s="154" t="s">
        <v>230</v>
      </c>
      <c r="AU1043" s="154" t="s">
        <v>129</v>
      </c>
      <c r="AV1043" s="12" t="s">
        <v>129</v>
      </c>
      <c r="AW1043" s="12" t="s">
        <v>32</v>
      </c>
      <c r="AX1043" s="12" t="s">
        <v>85</v>
      </c>
      <c r="AY1043" s="154" t="s">
        <v>120</v>
      </c>
    </row>
    <row r="1044" spans="2:65" s="1" customFormat="1" ht="37.9" customHeight="1">
      <c r="B1044" s="132"/>
      <c r="C1044" s="133" t="s">
        <v>1487</v>
      </c>
      <c r="D1044" s="133" t="s">
        <v>123</v>
      </c>
      <c r="E1044" s="134" t="s">
        <v>1488</v>
      </c>
      <c r="F1044" s="135" t="s">
        <v>1489</v>
      </c>
      <c r="G1044" s="136" t="s">
        <v>339</v>
      </c>
      <c r="H1044" s="137">
        <v>34.5</v>
      </c>
      <c r="I1044" s="138"/>
      <c r="J1044" s="139">
        <f>ROUND(I1044*H1044,2)</f>
        <v>0</v>
      </c>
      <c r="K1044" s="135" t="s">
        <v>127</v>
      </c>
      <c r="L1044" s="32"/>
      <c r="M1044" s="140" t="s">
        <v>1</v>
      </c>
      <c r="N1044" s="141" t="s">
        <v>43</v>
      </c>
      <c r="P1044" s="142">
        <f>O1044*H1044</f>
        <v>0</v>
      </c>
      <c r="Q1044" s="142">
        <v>1.9000000000000001E-4</v>
      </c>
      <c r="R1044" s="142">
        <f>Q1044*H1044</f>
        <v>6.5550000000000001E-3</v>
      </c>
      <c r="S1044" s="142">
        <v>0</v>
      </c>
      <c r="T1044" s="143">
        <f>S1044*H1044</f>
        <v>0</v>
      </c>
      <c r="AR1044" s="144" t="s">
        <v>293</v>
      </c>
      <c r="AT1044" s="144" t="s">
        <v>123</v>
      </c>
      <c r="AU1044" s="144" t="s">
        <v>129</v>
      </c>
      <c r="AY1044" s="17" t="s">
        <v>120</v>
      </c>
      <c r="BE1044" s="145">
        <f>IF(N1044="základní",J1044,0)</f>
        <v>0</v>
      </c>
      <c r="BF1044" s="145">
        <f>IF(N1044="snížená",J1044,0)</f>
        <v>0</v>
      </c>
      <c r="BG1044" s="145">
        <f>IF(N1044="zákl. přenesená",J1044,0)</f>
        <v>0</v>
      </c>
      <c r="BH1044" s="145">
        <f>IF(N1044="sníž. přenesená",J1044,0)</f>
        <v>0</v>
      </c>
      <c r="BI1044" s="145">
        <f>IF(N1044="nulová",J1044,0)</f>
        <v>0</v>
      </c>
      <c r="BJ1044" s="17" t="s">
        <v>129</v>
      </c>
      <c r="BK1044" s="145">
        <f>ROUND(I1044*H1044,2)</f>
        <v>0</v>
      </c>
      <c r="BL1044" s="17" t="s">
        <v>293</v>
      </c>
      <c r="BM1044" s="144" t="s">
        <v>1490</v>
      </c>
    </row>
    <row r="1045" spans="2:65" s="12" customFormat="1">
      <c r="B1045" s="153"/>
      <c r="D1045" s="146" t="s">
        <v>230</v>
      </c>
      <c r="E1045" s="154" t="s">
        <v>1</v>
      </c>
      <c r="F1045" s="155" t="s">
        <v>1491</v>
      </c>
      <c r="H1045" s="156">
        <v>34.5</v>
      </c>
      <c r="I1045" s="157"/>
      <c r="L1045" s="153"/>
      <c r="M1045" s="158"/>
      <c r="T1045" s="159"/>
      <c r="AT1045" s="154" t="s">
        <v>230</v>
      </c>
      <c r="AU1045" s="154" t="s">
        <v>129</v>
      </c>
      <c r="AV1045" s="12" t="s">
        <v>129</v>
      </c>
      <c r="AW1045" s="12" t="s">
        <v>32</v>
      </c>
      <c r="AX1045" s="12" t="s">
        <v>85</v>
      </c>
      <c r="AY1045" s="154" t="s">
        <v>120</v>
      </c>
    </row>
    <row r="1046" spans="2:65" s="1" customFormat="1" ht="21.75" customHeight="1">
      <c r="B1046" s="132"/>
      <c r="C1046" s="160" t="s">
        <v>1492</v>
      </c>
      <c r="D1046" s="160" t="s">
        <v>254</v>
      </c>
      <c r="E1046" s="161" t="s">
        <v>1493</v>
      </c>
      <c r="F1046" s="162" t="s">
        <v>1494</v>
      </c>
      <c r="G1046" s="163" t="s">
        <v>228</v>
      </c>
      <c r="H1046" s="164">
        <v>22.77</v>
      </c>
      <c r="I1046" s="165"/>
      <c r="J1046" s="166">
        <f>ROUND(I1046*H1046,2)</f>
        <v>0</v>
      </c>
      <c r="K1046" s="162" t="s">
        <v>127</v>
      </c>
      <c r="L1046" s="167"/>
      <c r="M1046" s="168" t="s">
        <v>1</v>
      </c>
      <c r="N1046" s="169" t="s">
        <v>43</v>
      </c>
      <c r="P1046" s="142">
        <f>O1046*H1046</f>
        <v>0</v>
      </c>
      <c r="Q1046" s="142">
        <v>1.8E-3</v>
      </c>
      <c r="R1046" s="142">
        <f>Q1046*H1046</f>
        <v>4.0985999999999995E-2</v>
      </c>
      <c r="S1046" s="142">
        <v>0</v>
      </c>
      <c r="T1046" s="143">
        <f>S1046*H1046</f>
        <v>0</v>
      </c>
      <c r="AR1046" s="144" t="s">
        <v>375</v>
      </c>
      <c r="AT1046" s="144" t="s">
        <v>254</v>
      </c>
      <c r="AU1046" s="144" t="s">
        <v>129</v>
      </c>
      <c r="AY1046" s="17" t="s">
        <v>120</v>
      </c>
      <c r="BE1046" s="145">
        <f>IF(N1046="základní",J1046,0)</f>
        <v>0</v>
      </c>
      <c r="BF1046" s="145">
        <f>IF(N1046="snížená",J1046,0)</f>
        <v>0</v>
      </c>
      <c r="BG1046" s="145">
        <f>IF(N1046="zákl. přenesená",J1046,0)</f>
        <v>0</v>
      </c>
      <c r="BH1046" s="145">
        <f>IF(N1046="sníž. přenesená",J1046,0)</f>
        <v>0</v>
      </c>
      <c r="BI1046" s="145">
        <f>IF(N1046="nulová",J1046,0)</f>
        <v>0</v>
      </c>
      <c r="BJ1046" s="17" t="s">
        <v>129</v>
      </c>
      <c r="BK1046" s="145">
        <f>ROUND(I1046*H1046,2)</f>
        <v>0</v>
      </c>
      <c r="BL1046" s="17" t="s">
        <v>293</v>
      </c>
      <c r="BM1046" s="144" t="s">
        <v>1495</v>
      </c>
    </row>
    <row r="1047" spans="2:65" s="12" customFormat="1">
      <c r="B1047" s="153"/>
      <c r="D1047" s="146" t="s">
        <v>230</v>
      </c>
      <c r="E1047" s="154" t="s">
        <v>1</v>
      </c>
      <c r="F1047" s="155" t="s">
        <v>1496</v>
      </c>
      <c r="H1047" s="156">
        <v>22.77</v>
      </c>
      <c r="I1047" s="157"/>
      <c r="L1047" s="153"/>
      <c r="M1047" s="158"/>
      <c r="T1047" s="159"/>
      <c r="AT1047" s="154" t="s">
        <v>230</v>
      </c>
      <c r="AU1047" s="154" t="s">
        <v>129</v>
      </c>
      <c r="AV1047" s="12" t="s">
        <v>129</v>
      </c>
      <c r="AW1047" s="12" t="s">
        <v>32</v>
      </c>
      <c r="AX1047" s="12" t="s">
        <v>85</v>
      </c>
      <c r="AY1047" s="154" t="s">
        <v>120</v>
      </c>
    </row>
    <row r="1048" spans="2:65" s="1" customFormat="1" ht="33" customHeight="1">
      <c r="B1048" s="132"/>
      <c r="C1048" s="133" t="s">
        <v>1497</v>
      </c>
      <c r="D1048" s="133" t="s">
        <v>123</v>
      </c>
      <c r="E1048" s="134" t="s">
        <v>1498</v>
      </c>
      <c r="F1048" s="135" t="s">
        <v>1499</v>
      </c>
      <c r="G1048" s="136" t="s">
        <v>228</v>
      </c>
      <c r="H1048" s="137">
        <v>10.7</v>
      </c>
      <c r="I1048" s="138"/>
      <c r="J1048" s="139">
        <f>ROUND(I1048*H1048,2)</f>
        <v>0</v>
      </c>
      <c r="K1048" s="135" t="s">
        <v>127</v>
      </c>
      <c r="L1048" s="32"/>
      <c r="M1048" s="140" t="s">
        <v>1</v>
      </c>
      <c r="N1048" s="141" t="s">
        <v>43</v>
      </c>
      <c r="P1048" s="142">
        <f>O1048*H1048</f>
        <v>0</v>
      </c>
      <c r="Q1048" s="142">
        <v>1.9000000000000001E-4</v>
      </c>
      <c r="R1048" s="142">
        <f>Q1048*H1048</f>
        <v>2.0330000000000001E-3</v>
      </c>
      <c r="S1048" s="142">
        <v>0</v>
      </c>
      <c r="T1048" s="143">
        <f>S1048*H1048</f>
        <v>0</v>
      </c>
      <c r="AR1048" s="144" t="s">
        <v>293</v>
      </c>
      <c r="AT1048" s="144" t="s">
        <v>123</v>
      </c>
      <c r="AU1048" s="144" t="s">
        <v>129</v>
      </c>
      <c r="AY1048" s="17" t="s">
        <v>120</v>
      </c>
      <c r="BE1048" s="145">
        <f>IF(N1048="základní",J1048,0)</f>
        <v>0</v>
      </c>
      <c r="BF1048" s="145">
        <f>IF(N1048="snížená",J1048,0)</f>
        <v>0</v>
      </c>
      <c r="BG1048" s="145">
        <f>IF(N1048="zákl. přenesená",J1048,0)</f>
        <v>0</v>
      </c>
      <c r="BH1048" s="145">
        <f>IF(N1048="sníž. přenesená",J1048,0)</f>
        <v>0</v>
      </c>
      <c r="BI1048" s="145">
        <f>IF(N1048="nulová",J1048,0)</f>
        <v>0</v>
      </c>
      <c r="BJ1048" s="17" t="s">
        <v>129</v>
      </c>
      <c r="BK1048" s="145">
        <f>ROUND(I1048*H1048,2)</f>
        <v>0</v>
      </c>
      <c r="BL1048" s="17" t="s">
        <v>293</v>
      </c>
      <c r="BM1048" s="144" t="s">
        <v>1500</v>
      </c>
    </row>
    <row r="1049" spans="2:65" s="12" customFormat="1">
      <c r="B1049" s="153"/>
      <c r="D1049" s="146" t="s">
        <v>230</v>
      </c>
      <c r="E1049" s="154" t="s">
        <v>1</v>
      </c>
      <c r="F1049" s="155" t="s">
        <v>1501</v>
      </c>
      <c r="H1049" s="156">
        <v>8.35</v>
      </c>
      <c r="I1049" s="157"/>
      <c r="L1049" s="153"/>
      <c r="M1049" s="158"/>
      <c r="T1049" s="159"/>
      <c r="AT1049" s="154" t="s">
        <v>230</v>
      </c>
      <c r="AU1049" s="154" t="s">
        <v>129</v>
      </c>
      <c r="AV1049" s="12" t="s">
        <v>129</v>
      </c>
      <c r="AW1049" s="12" t="s">
        <v>32</v>
      </c>
      <c r="AX1049" s="12" t="s">
        <v>77</v>
      </c>
      <c r="AY1049" s="154" t="s">
        <v>120</v>
      </c>
    </row>
    <row r="1050" spans="2:65" s="12" customFormat="1">
      <c r="B1050" s="153"/>
      <c r="D1050" s="146" t="s">
        <v>230</v>
      </c>
      <c r="E1050" s="154" t="s">
        <v>1</v>
      </c>
      <c r="F1050" s="155" t="s">
        <v>1502</v>
      </c>
      <c r="H1050" s="156">
        <v>2.35</v>
      </c>
      <c r="I1050" s="157"/>
      <c r="L1050" s="153"/>
      <c r="M1050" s="158"/>
      <c r="T1050" s="159"/>
      <c r="AT1050" s="154" t="s">
        <v>230</v>
      </c>
      <c r="AU1050" s="154" t="s">
        <v>129</v>
      </c>
      <c r="AV1050" s="12" t="s">
        <v>129</v>
      </c>
      <c r="AW1050" s="12" t="s">
        <v>32</v>
      </c>
      <c r="AX1050" s="12" t="s">
        <v>77</v>
      </c>
      <c r="AY1050" s="154" t="s">
        <v>120</v>
      </c>
    </row>
    <row r="1051" spans="2:65" s="14" customFormat="1">
      <c r="B1051" s="177"/>
      <c r="D1051" s="146" t="s">
        <v>230</v>
      </c>
      <c r="E1051" s="178" t="s">
        <v>1</v>
      </c>
      <c r="F1051" s="179" t="s">
        <v>304</v>
      </c>
      <c r="H1051" s="180">
        <v>10.7</v>
      </c>
      <c r="I1051" s="181"/>
      <c r="L1051" s="177"/>
      <c r="M1051" s="182"/>
      <c r="T1051" s="183"/>
      <c r="AT1051" s="178" t="s">
        <v>230</v>
      </c>
      <c r="AU1051" s="178" t="s">
        <v>129</v>
      </c>
      <c r="AV1051" s="14" t="s">
        <v>142</v>
      </c>
      <c r="AW1051" s="14" t="s">
        <v>32</v>
      </c>
      <c r="AX1051" s="14" t="s">
        <v>85</v>
      </c>
      <c r="AY1051" s="178" t="s">
        <v>120</v>
      </c>
    </row>
    <row r="1052" spans="2:65" s="1" customFormat="1" ht="24.2" customHeight="1">
      <c r="B1052" s="132"/>
      <c r="C1052" s="160" t="s">
        <v>1503</v>
      </c>
      <c r="D1052" s="160" t="s">
        <v>254</v>
      </c>
      <c r="E1052" s="161" t="s">
        <v>1504</v>
      </c>
      <c r="F1052" s="162" t="s">
        <v>1505</v>
      </c>
      <c r="G1052" s="163" t="s">
        <v>228</v>
      </c>
      <c r="H1052" s="164">
        <v>11.234999999999999</v>
      </c>
      <c r="I1052" s="165"/>
      <c r="J1052" s="166">
        <f>ROUND(I1052*H1052,2)</f>
        <v>0</v>
      </c>
      <c r="K1052" s="162" t="s">
        <v>127</v>
      </c>
      <c r="L1052" s="167"/>
      <c r="M1052" s="168" t="s">
        <v>1</v>
      </c>
      <c r="N1052" s="169" t="s">
        <v>43</v>
      </c>
      <c r="P1052" s="142">
        <f>O1052*H1052</f>
        <v>0</v>
      </c>
      <c r="Q1052" s="142">
        <v>1.5E-3</v>
      </c>
      <c r="R1052" s="142">
        <f>Q1052*H1052</f>
        <v>1.6852499999999999E-2</v>
      </c>
      <c r="S1052" s="142">
        <v>0</v>
      </c>
      <c r="T1052" s="143">
        <f>S1052*H1052</f>
        <v>0</v>
      </c>
      <c r="AR1052" s="144" t="s">
        <v>375</v>
      </c>
      <c r="AT1052" s="144" t="s">
        <v>254</v>
      </c>
      <c r="AU1052" s="144" t="s">
        <v>129</v>
      </c>
      <c r="AY1052" s="17" t="s">
        <v>120</v>
      </c>
      <c r="BE1052" s="145">
        <f>IF(N1052="základní",J1052,0)</f>
        <v>0</v>
      </c>
      <c r="BF1052" s="145">
        <f>IF(N1052="snížená",J1052,0)</f>
        <v>0</v>
      </c>
      <c r="BG1052" s="145">
        <f>IF(N1052="zákl. přenesená",J1052,0)</f>
        <v>0</v>
      </c>
      <c r="BH1052" s="145">
        <f>IF(N1052="sníž. přenesená",J1052,0)</f>
        <v>0</v>
      </c>
      <c r="BI1052" s="145">
        <f>IF(N1052="nulová",J1052,0)</f>
        <v>0</v>
      </c>
      <c r="BJ1052" s="17" t="s">
        <v>129</v>
      </c>
      <c r="BK1052" s="145">
        <f>ROUND(I1052*H1052,2)</f>
        <v>0</v>
      </c>
      <c r="BL1052" s="17" t="s">
        <v>293</v>
      </c>
      <c r="BM1052" s="144" t="s">
        <v>1506</v>
      </c>
    </row>
    <row r="1053" spans="2:65" s="12" customFormat="1">
      <c r="B1053" s="153"/>
      <c r="D1053" s="146" t="s">
        <v>230</v>
      </c>
      <c r="E1053" s="154" t="s">
        <v>1</v>
      </c>
      <c r="F1053" s="155" t="s">
        <v>1507</v>
      </c>
      <c r="H1053" s="156">
        <v>11.234999999999999</v>
      </c>
      <c r="I1053" s="157"/>
      <c r="L1053" s="153"/>
      <c r="M1053" s="158"/>
      <c r="T1053" s="159"/>
      <c r="AT1053" s="154" t="s">
        <v>230</v>
      </c>
      <c r="AU1053" s="154" t="s">
        <v>129</v>
      </c>
      <c r="AV1053" s="12" t="s">
        <v>129</v>
      </c>
      <c r="AW1053" s="12" t="s">
        <v>32</v>
      </c>
      <c r="AX1053" s="12" t="s">
        <v>85</v>
      </c>
      <c r="AY1053" s="154" t="s">
        <v>120</v>
      </c>
    </row>
    <row r="1054" spans="2:65" s="1" customFormat="1" ht="33" customHeight="1">
      <c r="B1054" s="132"/>
      <c r="C1054" s="133" t="s">
        <v>1508</v>
      </c>
      <c r="D1054" s="133" t="s">
        <v>123</v>
      </c>
      <c r="E1054" s="134" t="s">
        <v>1509</v>
      </c>
      <c r="F1054" s="135" t="s">
        <v>1510</v>
      </c>
      <c r="G1054" s="136" t="s">
        <v>248</v>
      </c>
      <c r="H1054" s="137">
        <v>1.6459999999999999</v>
      </c>
      <c r="I1054" s="138"/>
      <c r="J1054" s="139">
        <f>ROUND(I1054*H1054,2)</f>
        <v>0</v>
      </c>
      <c r="K1054" s="135" t="s">
        <v>127</v>
      </c>
      <c r="L1054" s="32"/>
      <c r="M1054" s="140" t="s">
        <v>1</v>
      </c>
      <c r="N1054" s="141" t="s">
        <v>43</v>
      </c>
      <c r="P1054" s="142">
        <f>O1054*H1054</f>
        <v>0</v>
      </c>
      <c r="Q1054" s="142">
        <v>0</v>
      </c>
      <c r="R1054" s="142">
        <f>Q1054*H1054</f>
        <v>0</v>
      </c>
      <c r="S1054" s="142">
        <v>0</v>
      </c>
      <c r="T1054" s="143">
        <f>S1054*H1054</f>
        <v>0</v>
      </c>
      <c r="AR1054" s="144" t="s">
        <v>293</v>
      </c>
      <c r="AT1054" s="144" t="s">
        <v>123</v>
      </c>
      <c r="AU1054" s="144" t="s">
        <v>129</v>
      </c>
      <c r="AY1054" s="17" t="s">
        <v>120</v>
      </c>
      <c r="BE1054" s="145">
        <f>IF(N1054="základní",J1054,0)</f>
        <v>0</v>
      </c>
      <c r="BF1054" s="145">
        <f>IF(N1054="snížená",J1054,0)</f>
        <v>0</v>
      </c>
      <c r="BG1054" s="145">
        <f>IF(N1054="zákl. přenesená",J1054,0)</f>
        <v>0</v>
      </c>
      <c r="BH1054" s="145">
        <f>IF(N1054="sníž. přenesená",J1054,0)</f>
        <v>0</v>
      </c>
      <c r="BI1054" s="145">
        <f>IF(N1054="nulová",J1054,0)</f>
        <v>0</v>
      </c>
      <c r="BJ1054" s="17" t="s">
        <v>129</v>
      </c>
      <c r="BK1054" s="145">
        <f>ROUND(I1054*H1054,2)</f>
        <v>0</v>
      </c>
      <c r="BL1054" s="17" t="s">
        <v>293</v>
      </c>
      <c r="BM1054" s="144" t="s">
        <v>1511</v>
      </c>
    </row>
    <row r="1055" spans="2:65" s="11" customFormat="1" ht="22.9" customHeight="1">
      <c r="B1055" s="120"/>
      <c r="D1055" s="121" t="s">
        <v>76</v>
      </c>
      <c r="E1055" s="130" t="s">
        <v>1512</v>
      </c>
      <c r="F1055" s="130" t="s">
        <v>1513</v>
      </c>
      <c r="I1055" s="123"/>
      <c r="J1055" s="131">
        <f>BK1055</f>
        <v>0</v>
      </c>
      <c r="L1055" s="120"/>
      <c r="M1055" s="125"/>
      <c r="P1055" s="126">
        <f>SUM(P1056:P1176)</f>
        <v>0</v>
      </c>
      <c r="R1055" s="126">
        <f>SUM(R1056:R1176)</f>
        <v>0</v>
      </c>
      <c r="T1055" s="127">
        <f>SUM(T1056:T1176)</f>
        <v>0</v>
      </c>
      <c r="AR1055" s="121" t="s">
        <v>129</v>
      </c>
      <c r="AT1055" s="128" t="s">
        <v>76</v>
      </c>
      <c r="AU1055" s="128" t="s">
        <v>85</v>
      </c>
      <c r="AY1055" s="121" t="s">
        <v>120</v>
      </c>
      <c r="BK1055" s="129">
        <f>SUM(BK1056:BK1176)</f>
        <v>0</v>
      </c>
    </row>
    <row r="1056" spans="2:65" s="1" customFormat="1" ht="21.75" customHeight="1">
      <c r="B1056" s="132"/>
      <c r="C1056" s="133" t="s">
        <v>1514</v>
      </c>
      <c r="D1056" s="133" t="s">
        <v>123</v>
      </c>
      <c r="E1056" s="134" t="s">
        <v>1515</v>
      </c>
      <c r="F1056" s="135" t="s">
        <v>1516</v>
      </c>
      <c r="G1056" s="136" t="s">
        <v>234</v>
      </c>
      <c r="H1056" s="137">
        <v>7</v>
      </c>
      <c r="I1056" s="138"/>
      <c r="J1056" s="139">
        <f t="shared" ref="J1056:J1087" si="0">ROUND(I1056*H1056,2)</f>
        <v>0</v>
      </c>
      <c r="K1056" s="135" t="s">
        <v>1</v>
      </c>
      <c r="L1056" s="32"/>
      <c r="M1056" s="140" t="s">
        <v>1</v>
      </c>
      <c r="N1056" s="141" t="s">
        <v>43</v>
      </c>
      <c r="P1056" s="142">
        <f t="shared" ref="P1056:P1087" si="1">O1056*H1056</f>
        <v>0</v>
      </c>
      <c r="Q1056" s="142">
        <v>0</v>
      </c>
      <c r="R1056" s="142">
        <f t="shared" ref="R1056:R1087" si="2">Q1056*H1056</f>
        <v>0</v>
      </c>
      <c r="S1056" s="142">
        <v>0</v>
      </c>
      <c r="T1056" s="143">
        <f t="shared" ref="T1056:T1087" si="3">S1056*H1056</f>
        <v>0</v>
      </c>
      <c r="AR1056" s="144" t="s">
        <v>293</v>
      </c>
      <c r="AT1056" s="144" t="s">
        <v>123</v>
      </c>
      <c r="AU1056" s="144" t="s">
        <v>129</v>
      </c>
      <c r="AY1056" s="17" t="s">
        <v>120</v>
      </c>
      <c r="BE1056" s="145">
        <f t="shared" ref="BE1056:BE1087" si="4">IF(N1056="základní",J1056,0)</f>
        <v>0</v>
      </c>
      <c r="BF1056" s="145">
        <f t="shared" ref="BF1056:BF1087" si="5">IF(N1056="snížená",J1056,0)</f>
        <v>0</v>
      </c>
      <c r="BG1056" s="145">
        <f t="shared" ref="BG1056:BG1087" si="6">IF(N1056="zákl. přenesená",J1056,0)</f>
        <v>0</v>
      </c>
      <c r="BH1056" s="145">
        <f t="shared" ref="BH1056:BH1087" si="7">IF(N1056="sníž. přenesená",J1056,0)</f>
        <v>0</v>
      </c>
      <c r="BI1056" s="145">
        <f t="shared" ref="BI1056:BI1087" si="8">IF(N1056="nulová",J1056,0)</f>
        <v>0</v>
      </c>
      <c r="BJ1056" s="17" t="s">
        <v>129</v>
      </c>
      <c r="BK1056" s="145">
        <f t="shared" ref="BK1056:BK1087" si="9">ROUND(I1056*H1056,2)</f>
        <v>0</v>
      </c>
      <c r="BL1056" s="17" t="s">
        <v>293</v>
      </c>
      <c r="BM1056" s="144" t="s">
        <v>1517</v>
      </c>
    </row>
    <row r="1057" spans="2:65" s="1" customFormat="1" ht="16.5" customHeight="1">
      <c r="B1057" s="132"/>
      <c r="C1057" s="133" t="s">
        <v>1518</v>
      </c>
      <c r="D1057" s="133" t="s">
        <v>123</v>
      </c>
      <c r="E1057" s="134" t="s">
        <v>1519</v>
      </c>
      <c r="F1057" s="135" t="s">
        <v>1520</v>
      </c>
      <c r="G1057" s="136" t="s">
        <v>234</v>
      </c>
      <c r="H1057" s="137">
        <v>2</v>
      </c>
      <c r="I1057" s="138"/>
      <c r="J1057" s="139">
        <f t="shared" si="0"/>
        <v>0</v>
      </c>
      <c r="K1057" s="135" t="s">
        <v>1</v>
      </c>
      <c r="L1057" s="32"/>
      <c r="M1057" s="140" t="s">
        <v>1</v>
      </c>
      <c r="N1057" s="141" t="s">
        <v>43</v>
      </c>
      <c r="P1057" s="142">
        <f t="shared" si="1"/>
        <v>0</v>
      </c>
      <c r="Q1057" s="142">
        <v>0</v>
      </c>
      <c r="R1057" s="142">
        <f t="shared" si="2"/>
        <v>0</v>
      </c>
      <c r="S1057" s="142">
        <v>0</v>
      </c>
      <c r="T1057" s="143">
        <f t="shared" si="3"/>
        <v>0</v>
      </c>
      <c r="AR1057" s="144" t="s">
        <v>293</v>
      </c>
      <c r="AT1057" s="144" t="s">
        <v>123</v>
      </c>
      <c r="AU1057" s="144" t="s">
        <v>129</v>
      </c>
      <c r="AY1057" s="17" t="s">
        <v>120</v>
      </c>
      <c r="BE1057" s="145">
        <f t="shared" si="4"/>
        <v>0</v>
      </c>
      <c r="BF1057" s="145">
        <f t="shared" si="5"/>
        <v>0</v>
      </c>
      <c r="BG1057" s="145">
        <f t="shared" si="6"/>
        <v>0</v>
      </c>
      <c r="BH1057" s="145">
        <f t="shared" si="7"/>
        <v>0</v>
      </c>
      <c r="BI1057" s="145">
        <f t="shared" si="8"/>
        <v>0</v>
      </c>
      <c r="BJ1057" s="17" t="s">
        <v>129</v>
      </c>
      <c r="BK1057" s="145">
        <f t="shared" si="9"/>
        <v>0</v>
      </c>
      <c r="BL1057" s="17" t="s">
        <v>293</v>
      </c>
      <c r="BM1057" s="144" t="s">
        <v>1521</v>
      </c>
    </row>
    <row r="1058" spans="2:65" s="1" customFormat="1" ht="24.2" customHeight="1">
      <c r="B1058" s="132"/>
      <c r="C1058" s="133" t="s">
        <v>1522</v>
      </c>
      <c r="D1058" s="133" t="s">
        <v>123</v>
      </c>
      <c r="E1058" s="134" t="s">
        <v>1523</v>
      </c>
      <c r="F1058" s="135" t="s">
        <v>1524</v>
      </c>
      <c r="G1058" s="136" t="s">
        <v>234</v>
      </c>
      <c r="H1058" s="137">
        <v>6.3</v>
      </c>
      <c r="I1058" s="138"/>
      <c r="J1058" s="139">
        <f t="shared" si="0"/>
        <v>0</v>
      </c>
      <c r="K1058" s="135" t="s">
        <v>1</v>
      </c>
      <c r="L1058" s="32"/>
      <c r="M1058" s="140" t="s">
        <v>1</v>
      </c>
      <c r="N1058" s="141" t="s">
        <v>43</v>
      </c>
      <c r="P1058" s="142">
        <f t="shared" si="1"/>
        <v>0</v>
      </c>
      <c r="Q1058" s="142">
        <v>0</v>
      </c>
      <c r="R1058" s="142">
        <f t="shared" si="2"/>
        <v>0</v>
      </c>
      <c r="S1058" s="142">
        <v>0</v>
      </c>
      <c r="T1058" s="143">
        <f t="shared" si="3"/>
        <v>0</v>
      </c>
      <c r="AR1058" s="144" t="s">
        <v>293</v>
      </c>
      <c r="AT1058" s="144" t="s">
        <v>123</v>
      </c>
      <c r="AU1058" s="144" t="s">
        <v>129</v>
      </c>
      <c r="AY1058" s="17" t="s">
        <v>120</v>
      </c>
      <c r="BE1058" s="145">
        <f t="shared" si="4"/>
        <v>0</v>
      </c>
      <c r="BF1058" s="145">
        <f t="shared" si="5"/>
        <v>0</v>
      </c>
      <c r="BG1058" s="145">
        <f t="shared" si="6"/>
        <v>0</v>
      </c>
      <c r="BH1058" s="145">
        <f t="shared" si="7"/>
        <v>0</v>
      </c>
      <c r="BI1058" s="145">
        <f t="shared" si="8"/>
        <v>0</v>
      </c>
      <c r="BJ1058" s="17" t="s">
        <v>129</v>
      </c>
      <c r="BK1058" s="145">
        <f t="shared" si="9"/>
        <v>0</v>
      </c>
      <c r="BL1058" s="17" t="s">
        <v>293</v>
      </c>
      <c r="BM1058" s="144" t="s">
        <v>1525</v>
      </c>
    </row>
    <row r="1059" spans="2:65" s="1" customFormat="1" ht="16.5" customHeight="1">
      <c r="B1059" s="132"/>
      <c r="C1059" s="133" t="s">
        <v>1526</v>
      </c>
      <c r="D1059" s="133" t="s">
        <v>123</v>
      </c>
      <c r="E1059" s="134" t="s">
        <v>1527</v>
      </c>
      <c r="F1059" s="135" t="s">
        <v>1528</v>
      </c>
      <c r="G1059" s="136" t="s">
        <v>234</v>
      </c>
      <c r="H1059" s="137">
        <v>1.5</v>
      </c>
      <c r="I1059" s="138"/>
      <c r="J1059" s="139">
        <f t="shared" si="0"/>
        <v>0</v>
      </c>
      <c r="K1059" s="135" t="s">
        <v>1</v>
      </c>
      <c r="L1059" s="32"/>
      <c r="M1059" s="140" t="s">
        <v>1</v>
      </c>
      <c r="N1059" s="141" t="s">
        <v>43</v>
      </c>
      <c r="P1059" s="142">
        <f t="shared" si="1"/>
        <v>0</v>
      </c>
      <c r="Q1059" s="142">
        <v>0</v>
      </c>
      <c r="R1059" s="142">
        <f t="shared" si="2"/>
        <v>0</v>
      </c>
      <c r="S1059" s="142">
        <v>0</v>
      </c>
      <c r="T1059" s="143">
        <f t="shared" si="3"/>
        <v>0</v>
      </c>
      <c r="AR1059" s="144" t="s">
        <v>293</v>
      </c>
      <c r="AT1059" s="144" t="s">
        <v>123</v>
      </c>
      <c r="AU1059" s="144" t="s">
        <v>129</v>
      </c>
      <c r="AY1059" s="17" t="s">
        <v>120</v>
      </c>
      <c r="BE1059" s="145">
        <f t="shared" si="4"/>
        <v>0</v>
      </c>
      <c r="BF1059" s="145">
        <f t="shared" si="5"/>
        <v>0</v>
      </c>
      <c r="BG1059" s="145">
        <f t="shared" si="6"/>
        <v>0</v>
      </c>
      <c r="BH1059" s="145">
        <f t="shared" si="7"/>
        <v>0</v>
      </c>
      <c r="BI1059" s="145">
        <f t="shared" si="8"/>
        <v>0</v>
      </c>
      <c r="BJ1059" s="17" t="s">
        <v>129</v>
      </c>
      <c r="BK1059" s="145">
        <f t="shared" si="9"/>
        <v>0</v>
      </c>
      <c r="BL1059" s="17" t="s">
        <v>293</v>
      </c>
      <c r="BM1059" s="144" t="s">
        <v>1529</v>
      </c>
    </row>
    <row r="1060" spans="2:65" s="1" customFormat="1" ht="21.75" customHeight="1">
      <c r="B1060" s="132"/>
      <c r="C1060" s="133" t="s">
        <v>1530</v>
      </c>
      <c r="D1060" s="133" t="s">
        <v>123</v>
      </c>
      <c r="E1060" s="134" t="s">
        <v>1531</v>
      </c>
      <c r="F1060" s="135" t="s">
        <v>1532</v>
      </c>
      <c r="G1060" s="136" t="s">
        <v>322</v>
      </c>
      <c r="H1060" s="137">
        <v>2</v>
      </c>
      <c r="I1060" s="138"/>
      <c r="J1060" s="139">
        <f t="shared" si="0"/>
        <v>0</v>
      </c>
      <c r="K1060" s="135" t="s">
        <v>1</v>
      </c>
      <c r="L1060" s="32"/>
      <c r="M1060" s="140" t="s">
        <v>1</v>
      </c>
      <c r="N1060" s="141" t="s">
        <v>43</v>
      </c>
      <c r="P1060" s="142">
        <f t="shared" si="1"/>
        <v>0</v>
      </c>
      <c r="Q1060" s="142">
        <v>0</v>
      </c>
      <c r="R1060" s="142">
        <f t="shared" si="2"/>
        <v>0</v>
      </c>
      <c r="S1060" s="142">
        <v>0</v>
      </c>
      <c r="T1060" s="143">
        <f t="shared" si="3"/>
        <v>0</v>
      </c>
      <c r="AR1060" s="144" t="s">
        <v>293</v>
      </c>
      <c r="AT1060" s="144" t="s">
        <v>123</v>
      </c>
      <c r="AU1060" s="144" t="s">
        <v>129</v>
      </c>
      <c r="AY1060" s="17" t="s">
        <v>120</v>
      </c>
      <c r="BE1060" s="145">
        <f t="shared" si="4"/>
        <v>0</v>
      </c>
      <c r="BF1060" s="145">
        <f t="shared" si="5"/>
        <v>0</v>
      </c>
      <c r="BG1060" s="145">
        <f t="shared" si="6"/>
        <v>0</v>
      </c>
      <c r="BH1060" s="145">
        <f t="shared" si="7"/>
        <v>0</v>
      </c>
      <c r="BI1060" s="145">
        <f t="shared" si="8"/>
        <v>0</v>
      </c>
      <c r="BJ1060" s="17" t="s">
        <v>129</v>
      </c>
      <c r="BK1060" s="145">
        <f t="shared" si="9"/>
        <v>0</v>
      </c>
      <c r="BL1060" s="17" t="s">
        <v>293</v>
      </c>
      <c r="BM1060" s="144" t="s">
        <v>1533</v>
      </c>
    </row>
    <row r="1061" spans="2:65" s="1" customFormat="1" ht="21.75" customHeight="1">
      <c r="B1061" s="132"/>
      <c r="C1061" s="133" t="s">
        <v>1534</v>
      </c>
      <c r="D1061" s="133" t="s">
        <v>123</v>
      </c>
      <c r="E1061" s="134" t="s">
        <v>1535</v>
      </c>
      <c r="F1061" s="135" t="s">
        <v>1536</v>
      </c>
      <c r="G1061" s="136" t="s">
        <v>322</v>
      </c>
      <c r="H1061" s="137">
        <v>1</v>
      </c>
      <c r="I1061" s="138"/>
      <c r="J1061" s="139">
        <f t="shared" si="0"/>
        <v>0</v>
      </c>
      <c r="K1061" s="135" t="s">
        <v>1</v>
      </c>
      <c r="L1061" s="32"/>
      <c r="M1061" s="140" t="s">
        <v>1</v>
      </c>
      <c r="N1061" s="141" t="s">
        <v>43</v>
      </c>
      <c r="P1061" s="142">
        <f t="shared" si="1"/>
        <v>0</v>
      </c>
      <c r="Q1061" s="142">
        <v>0</v>
      </c>
      <c r="R1061" s="142">
        <f t="shared" si="2"/>
        <v>0</v>
      </c>
      <c r="S1061" s="142">
        <v>0</v>
      </c>
      <c r="T1061" s="143">
        <f t="shared" si="3"/>
        <v>0</v>
      </c>
      <c r="AR1061" s="144" t="s">
        <v>293</v>
      </c>
      <c r="AT1061" s="144" t="s">
        <v>123</v>
      </c>
      <c r="AU1061" s="144" t="s">
        <v>129</v>
      </c>
      <c r="AY1061" s="17" t="s">
        <v>120</v>
      </c>
      <c r="BE1061" s="145">
        <f t="shared" si="4"/>
        <v>0</v>
      </c>
      <c r="BF1061" s="145">
        <f t="shared" si="5"/>
        <v>0</v>
      </c>
      <c r="BG1061" s="145">
        <f t="shared" si="6"/>
        <v>0</v>
      </c>
      <c r="BH1061" s="145">
        <f t="shared" si="7"/>
        <v>0</v>
      </c>
      <c r="BI1061" s="145">
        <f t="shared" si="8"/>
        <v>0</v>
      </c>
      <c r="BJ1061" s="17" t="s">
        <v>129</v>
      </c>
      <c r="BK1061" s="145">
        <f t="shared" si="9"/>
        <v>0</v>
      </c>
      <c r="BL1061" s="17" t="s">
        <v>293</v>
      </c>
      <c r="BM1061" s="144" t="s">
        <v>1537</v>
      </c>
    </row>
    <row r="1062" spans="2:65" s="1" customFormat="1" ht="21.75" customHeight="1">
      <c r="B1062" s="132"/>
      <c r="C1062" s="133" t="s">
        <v>1538</v>
      </c>
      <c r="D1062" s="133" t="s">
        <v>123</v>
      </c>
      <c r="E1062" s="134" t="s">
        <v>1539</v>
      </c>
      <c r="F1062" s="135" t="s">
        <v>1540</v>
      </c>
      <c r="G1062" s="136" t="s">
        <v>322</v>
      </c>
      <c r="H1062" s="137">
        <v>3</v>
      </c>
      <c r="I1062" s="138"/>
      <c r="J1062" s="139">
        <f t="shared" si="0"/>
        <v>0</v>
      </c>
      <c r="K1062" s="135" t="s">
        <v>1</v>
      </c>
      <c r="L1062" s="32"/>
      <c r="M1062" s="140" t="s">
        <v>1</v>
      </c>
      <c r="N1062" s="141" t="s">
        <v>43</v>
      </c>
      <c r="P1062" s="142">
        <f t="shared" si="1"/>
        <v>0</v>
      </c>
      <c r="Q1062" s="142">
        <v>0</v>
      </c>
      <c r="R1062" s="142">
        <f t="shared" si="2"/>
        <v>0</v>
      </c>
      <c r="S1062" s="142">
        <v>0</v>
      </c>
      <c r="T1062" s="143">
        <f t="shared" si="3"/>
        <v>0</v>
      </c>
      <c r="AR1062" s="144" t="s">
        <v>293</v>
      </c>
      <c r="AT1062" s="144" t="s">
        <v>123</v>
      </c>
      <c r="AU1062" s="144" t="s">
        <v>129</v>
      </c>
      <c r="AY1062" s="17" t="s">
        <v>120</v>
      </c>
      <c r="BE1062" s="145">
        <f t="shared" si="4"/>
        <v>0</v>
      </c>
      <c r="BF1062" s="145">
        <f t="shared" si="5"/>
        <v>0</v>
      </c>
      <c r="BG1062" s="145">
        <f t="shared" si="6"/>
        <v>0</v>
      </c>
      <c r="BH1062" s="145">
        <f t="shared" si="7"/>
        <v>0</v>
      </c>
      <c r="BI1062" s="145">
        <f t="shared" si="8"/>
        <v>0</v>
      </c>
      <c r="BJ1062" s="17" t="s">
        <v>129</v>
      </c>
      <c r="BK1062" s="145">
        <f t="shared" si="9"/>
        <v>0</v>
      </c>
      <c r="BL1062" s="17" t="s">
        <v>293</v>
      </c>
      <c r="BM1062" s="144" t="s">
        <v>1541</v>
      </c>
    </row>
    <row r="1063" spans="2:65" s="1" customFormat="1" ht="21.75" customHeight="1">
      <c r="B1063" s="132"/>
      <c r="C1063" s="133" t="s">
        <v>1542</v>
      </c>
      <c r="D1063" s="133" t="s">
        <v>123</v>
      </c>
      <c r="E1063" s="134" t="s">
        <v>1543</v>
      </c>
      <c r="F1063" s="135" t="s">
        <v>1544</v>
      </c>
      <c r="G1063" s="136" t="s">
        <v>322</v>
      </c>
      <c r="H1063" s="137">
        <v>22</v>
      </c>
      <c r="I1063" s="138"/>
      <c r="J1063" s="139">
        <f t="shared" si="0"/>
        <v>0</v>
      </c>
      <c r="K1063" s="135" t="s">
        <v>1</v>
      </c>
      <c r="L1063" s="32"/>
      <c r="M1063" s="140" t="s">
        <v>1</v>
      </c>
      <c r="N1063" s="141" t="s">
        <v>43</v>
      </c>
      <c r="P1063" s="142">
        <f t="shared" si="1"/>
        <v>0</v>
      </c>
      <c r="Q1063" s="142">
        <v>0</v>
      </c>
      <c r="R1063" s="142">
        <f t="shared" si="2"/>
        <v>0</v>
      </c>
      <c r="S1063" s="142">
        <v>0</v>
      </c>
      <c r="T1063" s="143">
        <f t="shared" si="3"/>
        <v>0</v>
      </c>
      <c r="AR1063" s="144" t="s">
        <v>293</v>
      </c>
      <c r="AT1063" s="144" t="s">
        <v>123</v>
      </c>
      <c r="AU1063" s="144" t="s">
        <v>129</v>
      </c>
      <c r="AY1063" s="17" t="s">
        <v>120</v>
      </c>
      <c r="BE1063" s="145">
        <f t="shared" si="4"/>
        <v>0</v>
      </c>
      <c r="BF1063" s="145">
        <f t="shared" si="5"/>
        <v>0</v>
      </c>
      <c r="BG1063" s="145">
        <f t="shared" si="6"/>
        <v>0</v>
      </c>
      <c r="BH1063" s="145">
        <f t="shared" si="7"/>
        <v>0</v>
      </c>
      <c r="BI1063" s="145">
        <f t="shared" si="8"/>
        <v>0</v>
      </c>
      <c r="BJ1063" s="17" t="s">
        <v>129</v>
      </c>
      <c r="BK1063" s="145">
        <f t="shared" si="9"/>
        <v>0</v>
      </c>
      <c r="BL1063" s="17" t="s">
        <v>293</v>
      </c>
      <c r="BM1063" s="144" t="s">
        <v>1545</v>
      </c>
    </row>
    <row r="1064" spans="2:65" s="1" customFormat="1" ht="21.75" customHeight="1">
      <c r="B1064" s="132"/>
      <c r="C1064" s="133" t="s">
        <v>1546</v>
      </c>
      <c r="D1064" s="133" t="s">
        <v>123</v>
      </c>
      <c r="E1064" s="134" t="s">
        <v>1547</v>
      </c>
      <c r="F1064" s="135" t="s">
        <v>1548</v>
      </c>
      <c r="G1064" s="136" t="s">
        <v>339</v>
      </c>
      <c r="H1064" s="137">
        <v>15</v>
      </c>
      <c r="I1064" s="138"/>
      <c r="J1064" s="139">
        <f t="shared" si="0"/>
        <v>0</v>
      </c>
      <c r="K1064" s="135" t="s">
        <v>1</v>
      </c>
      <c r="L1064" s="32"/>
      <c r="M1064" s="140" t="s">
        <v>1</v>
      </c>
      <c r="N1064" s="141" t="s">
        <v>43</v>
      </c>
      <c r="P1064" s="142">
        <f t="shared" si="1"/>
        <v>0</v>
      </c>
      <c r="Q1064" s="142">
        <v>0</v>
      </c>
      <c r="R1064" s="142">
        <f t="shared" si="2"/>
        <v>0</v>
      </c>
      <c r="S1064" s="142">
        <v>0</v>
      </c>
      <c r="T1064" s="143">
        <f t="shared" si="3"/>
        <v>0</v>
      </c>
      <c r="AR1064" s="144" t="s">
        <v>293</v>
      </c>
      <c r="AT1064" s="144" t="s">
        <v>123</v>
      </c>
      <c r="AU1064" s="144" t="s">
        <v>129</v>
      </c>
      <c r="AY1064" s="17" t="s">
        <v>120</v>
      </c>
      <c r="BE1064" s="145">
        <f t="shared" si="4"/>
        <v>0</v>
      </c>
      <c r="BF1064" s="145">
        <f t="shared" si="5"/>
        <v>0</v>
      </c>
      <c r="BG1064" s="145">
        <f t="shared" si="6"/>
        <v>0</v>
      </c>
      <c r="BH1064" s="145">
        <f t="shared" si="7"/>
        <v>0</v>
      </c>
      <c r="BI1064" s="145">
        <f t="shared" si="8"/>
        <v>0</v>
      </c>
      <c r="BJ1064" s="17" t="s">
        <v>129</v>
      </c>
      <c r="BK1064" s="145">
        <f t="shared" si="9"/>
        <v>0</v>
      </c>
      <c r="BL1064" s="17" t="s">
        <v>293</v>
      </c>
      <c r="BM1064" s="144" t="s">
        <v>1549</v>
      </c>
    </row>
    <row r="1065" spans="2:65" s="1" customFormat="1" ht="21.75" customHeight="1">
      <c r="B1065" s="132"/>
      <c r="C1065" s="133" t="s">
        <v>1550</v>
      </c>
      <c r="D1065" s="133" t="s">
        <v>123</v>
      </c>
      <c r="E1065" s="134" t="s">
        <v>1551</v>
      </c>
      <c r="F1065" s="135" t="s">
        <v>1552</v>
      </c>
      <c r="G1065" s="136" t="s">
        <v>339</v>
      </c>
      <c r="H1065" s="137">
        <v>19</v>
      </c>
      <c r="I1065" s="138"/>
      <c r="J1065" s="139">
        <f t="shared" si="0"/>
        <v>0</v>
      </c>
      <c r="K1065" s="135" t="s">
        <v>1</v>
      </c>
      <c r="L1065" s="32"/>
      <c r="M1065" s="140" t="s">
        <v>1</v>
      </c>
      <c r="N1065" s="141" t="s">
        <v>43</v>
      </c>
      <c r="P1065" s="142">
        <f t="shared" si="1"/>
        <v>0</v>
      </c>
      <c r="Q1065" s="142">
        <v>0</v>
      </c>
      <c r="R1065" s="142">
        <f t="shared" si="2"/>
        <v>0</v>
      </c>
      <c r="S1065" s="142">
        <v>0</v>
      </c>
      <c r="T1065" s="143">
        <f t="shared" si="3"/>
        <v>0</v>
      </c>
      <c r="AR1065" s="144" t="s">
        <v>293</v>
      </c>
      <c r="AT1065" s="144" t="s">
        <v>123</v>
      </c>
      <c r="AU1065" s="144" t="s">
        <v>129</v>
      </c>
      <c r="AY1065" s="17" t="s">
        <v>120</v>
      </c>
      <c r="BE1065" s="145">
        <f t="shared" si="4"/>
        <v>0</v>
      </c>
      <c r="BF1065" s="145">
        <f t="shared" si="5"/>
        <v>0</v>
      </c>
      <c r="BG1065" s="145">
        <f t="shared" si="6"/>
        <v>0</v>
      </c>
      <c r="BH1065" s="145">
        <f t="shared" si="7"/>
        <v>0</v>
      </c>
      <c r="BI1065" s="145">
        <f t="shared" si="8"/>
        <v>0</v>
      </c>
      <c r="BJ1065" s="17" t="s">
        <v>129</v>
      </c>
      <c r="BK1065" s="145">
        <f t="shared" si="9"/>
        <v>0</v>
      </c>
      <c r="BL1065" s="17" t="s">
        <v>293</v>
      </c>
      <c r="BM1065" s="144" t="s">
        <v>1553</v>
      </c>
    </row>
    <row r="1066" spans="2:65" s="1" customFormat="1" ht="16.5" customHeight="1">
      <c r="B1066" s="132"/>
      <c r="C1066" s="133" t="s">
        <v>1554</v>
      </c>
      <c r="D1066" s="133" t="s">
        <v>123</v>
      </c>
      <c r="E1066" s="134" t="s">
        <v>1555</v>
      </c>
      <c r="F1066" s="135" t="s">
        <v>1556</v>
      </c>
      <c r="G1066" s="136" t="s">
        <v>228</v>
      </c>
      <c r="H1066" s="137">
        <v>2.7</v>
      </c>
      <c r="I1066" s="138"/>
      <c r="J1066" s="139">
        <f t="shared" si="0"/>
        <v>0</v>
      </c>
      <c r="K1066" s="135" t="s">
        <v>1</v>
      </c>
      <c r="L1066" s="32"/>
      <c r="M1066" s="140" t="s">
        <v>1</v>
      </c>
      <c r="N1066" s="141" t="s">
        <v>43</v>
      </c>
      <c r="P1066" s="142">
        <f t="shared" si="1"/>
        <v>0</v>
      </c>
      <c r="Q1066" s="142">
        <v>0</v>
      </c>
      <c r="R1066" s="142">
        <f t="shared" si="2"/>
        <v>0</v>
      </c>
      <c r="S1066" s="142">
        <v>0</v>
      </c>
      <c r="T1066" s="143">
        <f t="shared" si="3"/>
        <v>0</v>
      </c>
      <c r="AR1066" s="144" t="s">
        <v>293</v>
      </c>
      <c r="AT1066" s="144" t="s">
        <v>123</v>
      </c>
      <c r="AU1066" s="144" t="s">
        <v>129</v>
      </c>
      <c r="AY1066" s="17" t="s">
        <v>120</v>
      </c>
      <c r="BE1066" s="145">
        <f t="shared" si="4"/>
        <v>0</v>
      </c>
      <c r="BF1066" s="145">
        <f t="shared" si="5"/>
        <v>0</v>
      </c>
      <c r="BG1066" s="145">
        <f t="shared" si="6"/>
        <v>0</v>
      </c>
      <c r="BH1066" s="145">
        <f t="shared" si="7"/>
        <v>0</v>
      </c>
      <c r="BI1066" s="145">
        <f t="shared" si="8"/>
        <v>0</v>
      </c>
      <c r="BJ1066" s="17" t="s">
        <v>129</v>
      </c>
      <c r="BK1066" s="145">
        <f t="shared" si="9"/>
        <v>0</v>
      </c>
      <c r="BL1066" s="17" t="s">
        <v>293</v>
      </c>
      <c r="BM1066" s="144" t="s">
        <v>1557</v>
      </c>
    </row>
    <row r="1067" spans="2:65" s="1" customFormat="1" ht="21.75" customHeight="1">
      <c r="B1067" s="132"/>
      <c r="C1067" s="133" t="s">
        <v>1558</v>
      </c>
      <c r="D1067" s="133" t="s">
        <v>123</v>
      </c>
      <c r="E1067" s="134" t="s">
        <v>1559</v>
      </c>
      <c r="F1067" s="135" t="s">
        <v>1560</v>
      </c>
      <c r="G1067" s="136" t="s">
        <v>234</v>
      </c>
      <c r="H1067" s="137">
        <v>2.88</v>
      </c>
      <c r="I1067" s="138"/>
      <c r="J1067" s="139">
        <f t="shared" si="0"/>
        <v>0</v>
      </c>
      <c r="K1067" s="135" t="s">
        <v>1</v>
      </c>
      <c r="L1067" s="32"/>
      <c r="M1067" s="140" t="s">
        <v>1</v>
      </c>
      <c r="N1067" s="141" t="s">
        <v>43</v>
      </c>
      <c r="P1067" s="142">
        <f t="shared" si="1"/>
        <v>0</v>
      </c>
      <c r="Q1067" s="142">
        <v>0</v>
      </c>
      <c r="R1067" s="142">
        <f t="shared" si="2"/>
        <v>0</v>
      </c>
      <c r="S1067" s="142">
        <v>0</v>
      </c>
      <c r="T1067" s="143">
        <f t="shared" si="3"/>
        <v>0</v>
      </c>
      <c r="AR1067" s="144" t="s">
        <v>293</v>
      </c>
      <c r="AT1067" s="144" t="s">
        <v>123</v>
      </c>
      <c r="AU1067" s="144" t="s">
        <v>129</v>
      </c>
      <c r="AY1067" s="17" t="s">
        <v>120</v>
      </c>
      <c r="BE1067" s="145">
        <f t="shared" si="4"/>
        <v>0</v>
      </c>
      <c r="BF1067" s="145">
        <f t="shared" si="5"/>
        <v>0</v>
      </c>
      <c r="BG1067" s="145">
        <f t="shared" si="6"/>
        <v>0</v>
      </c>
      <c r="BH1067" s="145">
        <f t="shared" si="7"/>
        <v>0</v>
      </c>
      <c r="BI1067" s="145">
        <f t="shared" si="8"/>
        <v>0</v>
      </c>
      <c r="BJ1067" s="17" t="s">
        <v>129</v>
      </c>
      <c r="BK1067" s="145">
        <f t="shared" si="9"/>
        <v>0</v>
      </c>
      <c r="BL1067" s="17" t="s">
        <v>293</v>
      </c>
      <c r="BM1067" s="144" t="s">
        <v>1561</v>
      </c>
    </row>
    <row r="1068" spans="2:65" s="1" customFormat="1" ht="16.5" customHeight="1">
      <c r="B1068" s="132"/>
      <c r="C1068" s="133" t="s">
        <v>1562</v>
      </c>
      <c r="D1068" s="133" t="s">
        <v>123</v>
      </c>
      <c r="E1068" s="134" t="s">
        <v>1563</v>
      </c>
      <c r="F1068" s="135" t="s">
        <v>1564</v>
      </c>
      <c r="G1068" s="136" t="s">
        <v>234</v>
      </c>
      <c r="H1068" s="137">
        <v>2.4</v>
      </c>
      <c r="I1068" s="138"/>
      <c r="J1068" s="139">
        <f t="shared" si="0"/>
        <v>0</v>
      </c>
      <c r="K1068" s="135" t="s">
        <v>1</v>
      </c>
      <c r="L1068" s="32"/>
      <c r="M1068" s="140" t="s">
        <v>1</v>
      </c>
      <c r="N1068" s="141" t="s">
        <v>43</v>
      </c>
      <c r="P1068" s="142">
        <f t="shared" si="1"/>
        <v>0</v>
      </c>
      <c r="Q1068" s="142">
        <v>0</v>
      </c>
      <c r="R1068" s="142">
        <f t="shared" si="2"/>
        <v>0</v>
      </c>
      <c r="S1068" s="142">
        <v>0</v>
      </c>
      <c r="T1068" s="143">
        <f t="shared" si="3"/>
        <v>0</v>
      </c>
      <c r="AR1068" s="144" t="s">
        <v>293</v>
      </c>
      <c r="AT1068" s="144" t="s">
        <v>123</v>
      </c>
      <c r="AU1068" s="144" t="s">
        <v>129</v>
      </c>
      <c r="AY1068" s="17" t="s">
        <v>120</v>
      </c>
      <c r="BE1068" s="145">
        <f t="shared" si="4"/>
        <v>0</v>
      </c>
      <c r="BF1068" s="145">
        <f t="shared" si="5"/>
        <v>0</v>
      </c>
      <c r="BG1068" s="145">
        <f t="shared" si="6"/>
        <v>0</v>
      </c>
      <c r="BH1068" s="145">
        <f t="shared" si="7"/>
        <v>0</v>
      </c>
      <c r="BI1068" s="145">
        <f t="shared" si="8"/>
        <v>0</v>
      </c>
      <c r="BJ1068" s="17" t="s">
        <v>129</v>
      </c>
      <c r="BK1068" s="145">
        <f t="shared" si="9"/>
        <v>0</v>
      </c>
      <c r="BL1068" s="17" t="s">
        <v>293</v>
      </c>
      <c r="BM1068" s="144" t="s">
        <v>1565</v>
      </c>
    </row>
    <row r="1069" spans="2:65" s="1" customFormat="1" ht="24.2" customHeight="1">
      <c r="B1069" s="132"/>
      <c r="C1069" s="133" t="s">
        <v>1566</v>
      </c>
      <c r="D1069" s="133" t="s">
        <v>123</v>
      </c>
      <c r="E1069" s="134" t="s">
        <v>1567</v>
      </c>
      <c r="F1069" s="135" t="s">
        <v>1568</v>
      </c>
      <c r="G1069" s="136" t="s">
        <v>234</v>
      </c>
      <c r="H1069" s="137">
        <v>2.88</v>
      </c>
      <c r="I1069" s="138"/>
      <c r="J1069" s="139">
        <f t="shared" si="0"/>
        <v>0</v>
      </c>
      <c r="K1069" s="135" t="s">
        <v>1</v>
      </c>
      <c r="L1069" s="32"/>
      <c r="M1069" s="140" t="s">
        <v>1</v>
      </c>
      <c r="N1069" s="141" t="s">
        <v>43</v>
      </c>
      <c r="P1069" s="142">
        <f t="shared" si="1"/>
        <v>0</v>
      </c>
      <c r="Q1069" s="142">
        <v>0</v>
      </c>
      <c r="R1069" s="142">
        <f t="shared" si="2"/>
        <v>0</v>
      </c>
      <c r="S1069" s="142">
        <v>0</v>
      </c>
      <c r="T1069" s="143">
        <f t="shared" si="3"/>
        <v>0</v>
      </c>
      <c r="AR1069" s="144" t="s">
        <v>293</v>
      </c>
      <c r="AT1069" s="144" t="s">
        <v>123</v>
      </c>
      <c r="AU1069" s="144" t="s">
        <v>129</v>
      </c>
      <c r="AY1069" s="17" t="s">
        <v>120</v>
      </c>
      <c r="BE1069" s="145">
        <f t="shared" si="4"/>
        <v>0</v>
      </c>
      <c r="BF1069" s="145">
        <f t="shared" si="5"/>
        <v>0</v>
      </c>
      <c r="BG1069" s="145">
        <f t="shared" si="6"/>
        <v>0</v>
      </c>
      <c r="BH1069" s="145">
        <f t="shared" si="7"/>
        <v>0</v>
      </c>
      <c r="BI1069" s="145">
        <f t="shared" si="8"/>
        <v>0</v>
      </c>
      <c r="BJ1069" s="17" t="s">
        <v>129</v>
      </c>
      <c r="BK1069" s="145">
        <f t="shared" si="9"/>
        <v>0</v>
      </c>
      <c r="BL1069" s="17" t="s">
        <v>293</v>
      </c>
      <c r="BM1069" s="144" t="s">
        <v>1569</v>
      </c>
    </row>
    <row r="1070" spans="2:65" s="1" customFormat="1" ht="24.2" customHeight="1">
      <c r="B1070" s="132"/>
      <c r="C1070" s="133" t="s">
        <v>1570</v>
      </c>
      <c r="D1070" s="133" t="s">
        <v>123</v>
      </c>
      <c r="E1070" s="134" t="s">
        <v>1571</v>
      </c>
      <c r="F1070" s="135" t="s">
        <v>1572</v>
      </c>
      <c r="G1070" s="136" t="s">
        <v>234</v>
      </c>
      <c r="H1070" s="137">
        <v>2.4</v>
      </c>
      <c r="I1070" s="138"/>
      <c r="J1070" s="139">
        <f t="shared" si="0"/>
        <v>0</v>
      </c>
      <c r="K1070" s="135" t="s">
        <v>1</v>
      </c>
      <c r="L1070" s="32"/>
      <c r="M1070" s="140" t="s">
        <v>1</v>
      </c>
      <c r="N1070" s="141" t="s">
        <v>43</v>
      </c>
      <c r="P1070" s="142">
        <f t="shared" si="1"/>
        <v>0</v>
      </c>
      <c r="Q1070" s="142">
        <v>0</v>
      </c>
      <c r="R1070" s="142">
        <f t="shared" si="2"/>
        <v>0</v>
      </c>
      <c r="S1070" s="142">
        <v>0</v>
      </c>
      <c r="T1070" s="143">
        <f t="shared" si="3"/>
        <v>0</v>
      </c>
      <c r="AR1070" s="144" t="s">
        <v>293</v>
      </c>
      <c r="AT1070" s="144" t="s">
        <v>123</v>
      </c>
      <c r="AU1070" s="144" t="s">
        <v>129</v>
      </c>
      <c r="AY1070" s="17" t="s">
        <v>120</v>
      </c>
      <c r="BE1070" s="145">
        <f t="shared" si="4"/>
        <v>0</v>
      </c>
      <c r="BF1070" s="145">
        <f t="shared" si="5"/>
        <v>0</v>
      </c>
      <c r="BG1070" s="145">
        <f t="shared" si="6"/>
        <v>0</v>
      </c>
      <c r="BH1070" s="145">
        <f t="shared" si="7"/>
        <v>0</v>
      </c>
      <c r="BI1070" s="145">
        <f t="shared" si="8"/>
        <v>0</v>
      </c>
      <c r="BJ1070" s="17" t="s">
        <v>129</v>
      </c>
      <c r="BK1070" s="145">
        <f t="shared" si="9"/>
        <v>0</v>
      </c>
      <c r="BL1070" s="17" t="s">
        <v>293</v>
      </c>
      <c r="BM1070" s="144" t="s">
        <v>1573</v>
      </c>
    </row>
    <row r="1071" spans="2:65" s="1" customFormat="1" ht="16.5" customHeight="1">
      <c r="B1071" s="132"/>
      <c r="C1071" s="133" t="s">
        <v>1574</v>
      </c>
      <c r="D1071" s="133" t="s">
        <v>123</v>
      </c>
      <c r="E1071" s="134" t="s">
        <v>1575</v>
      </c>
      <c r="F1071" s="135" t="s">
        <v>1576</v>
      </c>
      <c r="G1071" s="136" t="s">
        <v>234</v>
      </c>
      <c r="H1071" s="137">
        <v>0.185</v>
      </c>
      <c r="I1071" s="138"/>
      <c r="J1071" s="139">
        <f t="shared" si="0"/>
        <v>0</v>
      </c>
      <c r="K1071" s="135" t="s">
        <v>1</v>
      </c>
      <c r="L1071" s="32"/>
      <c r="M1071" s="140" t="s">
        <v>1</v>
      </c>
      <c r="N1071" s="141" t="s">
        <v>43</v>
      </c>
      <c r="P1071" s="142">
        <f t="shared" si="1"/>
        <v>0</v>
      </c>
      <c r="Q1071" s="142">
        <v>0</v>
      </c>
      <c r="R1071" s="142">
        <f t="shared" si="2"/>
        <v>0</v>
      </c>
      <c r="S1071" s="142">
        <v>0</v>
      </c>
      <c r="T1071" s="143">
        <f t="shared" si="3"/>
        <v>0</v>
      </c>
      <c r="AR1071" s="144" t="s">
        <v>293</v>
      </c>
      <c r="AT1071" s="144" t="s">
        <v>123</v>
      </c>
      <c r="AU1071" s="144" t="s">
        <v>129</v>
      </c>
      <c r="AY1071" s="17" t="s">
        <v>120</v>
      </c>
      <c r="BE1071" s="145">
        <f t="shared" si="4"/>
        <v>0</v>
      </c>
      <c r="BF1071" s="145">
        <f t="shared" si="5"/>
        <v>0</v>
      </c>
      <c r="BG1071" s="145">
        <f t="shared" si="6"/>
        <v>0</v>
      </c>
      <c r="BH1071" s="145">
        <f t="shared" si="7"/>
        <v>0</v>
      </c>
      <c r="BI1071" s="145">
        <f t="shared" si="8"/>
        <v>0</v>
      </c>
      <c r="BJ1071" s="17" t="s">
        <v>129</v>
      </c>
      <c r="BK1071" s="145">
        <f t="shared" si="9"/>
        <v>0</v>
      </c>
      <c r="BL1071" s="17" t="s">
        <v>293</v>
      </c>
      <c r="BM1071" s="144" t="s">
        <v>1577</v>
      </c>
    </row>
    <row r="1072" spans="2:65" s="1" customFormat="1" ht="16.5" customHeight="1">
      <c r="B1072" s="132"/>
      <c r="C1072" s="133" t="s">
        <v>1578</v>
      </c>
      <c r="D1072" s="133" t="s">
        <v>123</v>
      </c>
      <c r="E1072" s="134" t="s">
        <v>1579</v>
      </c>
      <c r="F1072" s="135" t="s">
        <v>1580</v>
      </c>
      <c r="G1072" s="136" t="s">
        <v>339</v>
      </c>
      <c r="H1072" s="137">
        <v>9</v>
      </c>
      <c r="I1072" s="138"/>
      <c r="J1072" s="139">
        <f t="shared" si="0"/>
        <v>0</v>
      </c>
      <c r="K1072" s="135" t="s">
        <v>1</v>
      </c>
      <c r="L1072" s="32"/>
      <c r="M1072" s="140" t="s">
        <v>1</v>
      </c>
      <c r="N1072" s="141" t="s">
        <v>43</v>
      </c>
      <c r="P1072" s="142">
        <f t="shared" si="1"/>
        <v>0</v>
      </c>
      <c r="Q1072" s="142">
        <v>0</v>
      </c>
      <c r="R1072" s="142">
        <f t="shared" si="2"/>
        <v>0</v>
      </c>
      <c r="S1072" s="142">
        <v>0</v>
      </c>
      <c r="T1072" s="143">
        <f t="shared" si="3"/>
        <v>0</v>
      </c>
      <c r="AR1072" s="144" t="s">
        <v>293</v>
      </c>
      <c r="AT1072" s="144" t="s">
        <v>123</v>
      </c>
      <c r="AU1072" s="144" t="s">
        <v>129</v>
      </c>
      <c r="AY1072" s="17" t="s">
        <v>120</v>
      </c>
      <c r="BE1072" s="145">
        <f t="shared" si="4"/>
        <v>0</v>
      </c>
      <c r="BF1072" s="145">
        <f t="shared" si="5"/>
        <v>0</v>
      </c>
      <c r="BG1072" s="145">
        <f t="shared" si="6"/>
        <v>0</v>
      </c>
      <c r="BH1072" s="145">
        <f t="shared" si="7"/>
        <v>0</v>
      </c>
      <c r="BI1072" s="145">
        <f t="shared" si="8"/>
        <v>0</v>
      </c>
      <c r="BJ1072" s="17" t="s">
        <v>129</v>
      </c>
      <c r="BK1072" s="145">
        <f t="shared" si="9"/>
        <v>0</v>
      </c>
      <c r="BL1072" s="17" t="s">
        <v>293</v>
      </c>
      <c r="BM1072" s="144" t="s">
        <v>1581</v>
      </c>
    </row>
    <row r="1073" spans="2:65" s="1" customFormat="1" ht="16.5" customHeight="1">
      <c r="B1073" s="132"/>
      <c r="C1073" s="133" t="s">
        <v>1582</v>
      </c>
      <c r="D1073" s="133" t="s">
        <v>123</v>
      </c>
      <c r="E1073" s="134" t="s">
        <v>1583</v>
      </c>
      <c r="F1073" s="135" t="s">
        <v>1584</v>
      </c>
      <c r="G1073" s="136" t="s">
        <v>339</v>
      </c>
      <c r="H1073" s="137">
        <v>15</v>
      </c>
      <c r="I1073" s="138"/>
      <c r="J1073" s="139">
        <f t="shared" si="0"/>
        <v>0</v>
      </c>
      <c r="K1073" s="135" t="s">
        <v>1</v>
      </c>
      <c r="L1073" s="32"/>
      <c r="M1073" s="140" t="s">
        <v>1</v>
      </c>
      <c r="N1073" s="141" t="s">
        <v>43</v>
      </c>
      <c r="P1073" s="142">
        <f t="shared" si="1"/>
        <v>0</v>
      </c>
      <c r="Q1073" s="142">
        <v>0</v>
      </c>
      <c r="R1073" s="142">
        <f t="shared" si="2"/>
        <v>0</v>
      </c>
      <c r="S1073" s="142">
        <v>0</v>
      </c>
      <c r="T1073" s="143">
        <f t="shared" si="3"/>
        <v>0</v>
      </c>
      <c r="AR1073" s="144" t="s">
        <v>293</v>
      </c>
      <c r="AT1073" s="144" t="s">
        <v>123</v>
      </c>
      <c r="AU1073" s="144" t="s">
        <v>129</v>
      </c>
      <c r="AY1073" s="17" t="s">
        <v>120</v>
      </c>
      <c r="BE1073" s="145">
        <f t="shared" si="4"/>
        <v>0</v>
      </c>
      <c r="BF1073" s="145">
        <f t="shared" si="5"/>
        <v>0</v>
      </c>
      <c r="BG1073" s="145">
        <f t="shared" si="6"/>
        <v>0</v>
      </c>
      <c r="BH1073" s="145">
        <f t="shared" si="7"/>
        <v>0</v>
      </c>
      <c r="BI1073" s="145">
        <f t="shared" si="8"/>
        <v>0</v>
      </c>
      <c r="BJ1073" s="17" t="s">
        <v>129</v>
      </c>
      <c r="BK1073" s="145">
        <f t="shared" si="9"/>
        <v>0</v>
      </c>
      <c r="BL1073" s="17" t="s">
        <v>293</v>
      </c>
      <c r="BM1073" s="144" t="s">
        <v>1585</v>
      </c>
    </row>
    <row r="1074" spans="2:65" s="1" customFormat="1" ht="16.5" customHeight="1">
      <c r="B1074" s="132"/>
      <c r="C1074" s="133" t="s">
        <v>1586</v>
      </c>
      <c r="D1074" s="133" t="s">
        <v>123</v>
      </c>
      <c r="E1074" s="134" t="s">
        <v>1587</v>
      </c>
      <c r="F1074" s="135" t="s">
        <v>1588</v>
      </c>
      <c r="G1074" s="136" t="s">
        <v>339</v>
      </c>
      <c r="H1074" s="137">
        <v>19</v>
      </c>
      <c r="I1074" s="138"/>
      <c r="J1074" s="139">
        <f t="shared" si="0"/>
        <v>0</v>
      </c>
      <c r="K1074" s="135" t="s">
        <v>1</v>
      </c>
      <c r="L1074" s="32"/>
      <c r="M1074" s="140" t="s">
        <v>1</v>
      </c>
      <c r="N1074" s="141" t="s">
        <v>43</v>
      </c>
      <c r="P1074" s="142">
        <f t="shared" si="1"/>
        <v>0</v>
      </c>
      <c r="Q1074" s="142">
        <v>0</v>
      </c>
      <c r="R1074" s="142">
        <f t="shared" si="2"/>
        <v>0</v>
      </c>
      <c r="S1074" s="142">
        <v>0</v>
      </c>
      <c r="T1074" s="143">
        <f t="shared" si="3"/>
        <v>0</v>
      </c>
      <c r="AR1074" s="144" t="s">
        <v>293</v>
      </c>
      <c r="AT1074" s="144" t="s">
        <v>123</v>
      </c>
      <c r="AU1074" s="144" t="s">
        <v>129</v>
      </c>
      <c r="AY1074" s="17" t="s">
        <v>120</v>
      </c>
      <c r="BE1074" s="145">
        <f t="shared" si="4"/>
        <v>0</v>
      </c>
      <c r="BF1074" s="145">
        <f t="shared" si="5"/>
        <v>0</v>
      </c>
      <c r="BG1074" s="145">
        <f t="shared" si="6"/>
        <v>0</v>
      </c>
      <c r="BH1074" s="145">
        <f t="shared" si="7"/>
        <v>0</v>
      </c>
      <c r="BI1074" s="145">
        <f t="shared" si="8"/>
        <v>0</v>
      </c>
      <c r="BJ1074" s="17" t="s">
        <v>129</v>
      </c>
      <c r="BK1074" s="145">
        <f t="shared" si="9"/>
        <v>0</v>
      </c>
      <c r="BL1074" s="17" t="s">
        <v>293</v>
      </c>
      <c r="BM1074" s="144" t="s">
        <v>1589</v>
      </c>
    </row>
    <row r="1075" spans="2:65" s="1" customFormat="1" ht="21.75" customHeight="1">
      <c r="B1075" s="132"/>
      <c r="C1075" s="133" t="s">
        <v>1590</v>
      </c>
      <c r="D1075" s="133" t="s">
        <v>123</v>
      </c>
      <c r="E1075" s="134" t="s">
        <v>1591</v>
      </c>
      <c r="F1075" s="135" t="s">
        <v>1592</v>
      </c>
      <c r="G1075" s="136" t="s">
        <v>322</v>
      </c>
      <c r="H1075" s="137">
        <v>2</v>
      </c>
      <c r="I1075" s="138"/>
      <c r="J1075" s="139">
        <f t="shared" si="0"/>
        <v>0</v>
      </c>
      <c r="K1075" s="135" t="s">
        <v>1</v>
      </c>
      <c r="L1075" s="32"/>
      <c r="M1075" s="140" t="s">
        <v>1</v>
      </c>
      <c r="N1075" s="141" t="s">
        <v>43</v>
      </c>
      <c r="P1075" s="142">
        <f t="shared" si="1"/>
        <v>0</v>
      </c>
      <c r="Q1075" s="142">
        <v>0</v>
      </c>
      <c r="R1075" s="142">
        <f t="shared" si="2"/>
        <v>0</v>
      </c>
      <c r="S1075" s="142">
        <v>0</v>
      </c>
      <c r="T1075" s="143">
        <f t="shared" si="3"/>
        <v>0</v>
      </c>
      <c r="AR1075" s="144" t="s">
        <v>293</v>
      </c>
      <c r="AT1075" s="144" t="s">
        <v>123</v>
      </c>
      <c r="AU1075" s="144" t="s">
        <v>129</v>
      </c>
      <c r="AY1075" s="17" t="s">
        <v>120</v>
      </c>
      <c r="BE1075" s="145">
        <f t="shared" si="4"/>
        <v>0</v>
      </c>
      <c r="BF1075" s="145">
        <f t="shared" si="5"/>
        <v>0</v>
      </c>
      <c r="BG1075" s="145">
        <f t="shared" si="6"/>
        <v>0</v>
      </c>
      <c r="BH1075" s="145">
        <f t="shared" si="7"/>
        <v>0</v>
      </c>
      <c r="BI1075" s="145">
        <f t="shared" si="8"/>
        <v>0</v>
      </c>
      <c r="BJ1075" s="17" t="s">
        <v>129</v>
      </c>
      <c r="BK1075" s="145">
        <f t="shared" si="9"/>
        <v>0</v>
      </c>
      <c r="BL1075" s="17" t="s">
        <v>293</v>
      </c>
      <c r="BM1075" s="144" t="s">
        <v>1593</v>
      </c>
    </row>
    <row r="1076" spans="2:65" s="1" customFormat="1" ht="21.75" customHeight="1">
      <c r="B1076" s="132"/>
      <c r="C1076" s="133" t="s">
        <v>1594</v>
      </c>
      <c r="D1076" s="133" t="s">
        <v>123</v>
      </c>
      <c r="E1076" s="134" t="s">
        <v>1595</v>
      </c>
      <c r="F1076" s="135" t="s">
        <v>1596</v>
      </c>
      <c r="G1076" s="136" t="s">
        <v>322</v>
      </c>
      <c r="H1076" s="137">
        <v>1</v>
      </c>
      <c r="I1076" s="138"/>
      <c r="J1076" s="139">
        <f t="shared" si="0"/>
        <v>0</v>
      </c>
      <c r="K1076" s="135" t="s">
        <v>1</v>
      </c>
      <c r="L1076" s="32"/>
      <c r="M1076" s="140" t="s">
        <v>1</v>
      </c>
      <c r="N1076" s="141" t="s">
        <v>43</v>
      </c>
      <c r="P1076" s="142">
        <f t="shared" si="1"/>
        <v>0</v>
      </c>
      <c r="Q1076" s="142">
        <v>0</v>
      </c>
      <c r="R1076" s="142">
        <f t="shared" si="2"/>
        <v>0</v>
      </c>
      <c r="S1076" s="142">
        <v>0</v>
      </c>
      <c r="T1076" s="143">
        <f t="shared" si="3"/>
        <v>0</v>
      </c>
      <c r="AR1076" s="144" t="s">
        <v>293</v>
      </c>
      <c r="AT1076" s="144" t="s">
        <v>123</v>
      </c>
      <c r="AU1076" s="144" t="s">
        <v>129</v>
      </c>
      <c r="AY1076" s="17" t="s">
        <v>120</v>
      </c>
      <c r="BE1076" s="145">
        <f t="shared" si="4"/>
        <v>0</v>
      </c>
      <c r="BF1076" s="145">
        <f t="shared" si="5"/>
        <v>0</v>
      </c>
      <c r="BG1076" s="145">
        <f t="shared" si="6"/>
        <v>0</v>
      </c>
      <c r="BH1076" s="145">
        <f t="shared" si="7"/>
        <v>0</v>
      </c>
      <c r="BI1076" s="145">
        <f t="shared" si="8"/>
        <v>0</v>
      </c>
      <c r="BJ1076" s="17" t="s">
        <v>129</v>
      </c>
      <c r="BK1076" s="145">
        <f t="shared" si="9"/>
        <v>0</v>
      </c>
      <c r="BL1076" s="17" t="s">
        <v>293</v>
      </c>
      <c r="BM1076" s="144" t="s">
        <v>1597</v>
      </c>
    </row>
    <row r="1077" spans="2:65" s="1" customFormat="1" ht="21.75" customHeight="1">
      <c r="B1077" s="132"/>
      <c r="C1077" s="133" t="s">
        <v>1598</v>
      </c>
      <c r="D1077" s="133" t="s">
        <v>123</v>
      </c>
      <c r="E1077" s="134" t="s">
        <v>1599</v>
      </c>
      <c r="F1077" s="135" t="s">
        <v>1600</v>
      </c>
      <c r="G1077" s="136" t="s">
        <v>322</v>
      </c>
      <c r="H1077" s="137">
        <v>3</v>
      </c>
      <c r="I1077" s="138"/>
      <c r="J1077" s="139">
        <f t="shared" si="0"/>
        <v>0</v>
      </c>
      <c r="K1077" s="135" t="s">
        <v>1</v>
      </c>
      <c r="L1077" s="32"/>
      <c r="M1077" s="140" t="s">
        <v>1</v>
      </c>
      <c r="N1077" s="141" t="s">
        <v>43</v>
      </c>
      <c r="P1077" s="142">
        <f t="shared" si="1"/>
        <v>0</v>
      </c>
      <c r="Q1077" s="142">
        <v>0</v>
      </c>
      <c r="R1077" s="142">
        <f t="shared" si="2"/>
        <v>0</v>
      </c>
      <c r="S1077" s="142">
        <v>0</v>
      </c>
      <c r="T1077" s="143">
        <f t="shared" si="3"/>
        <v>0</v>
      </c>
      <c r="AR1077" s="144" t="s">
        <v>293</v>
      </c>
      <c r="AT1077" s="144" t="s">
        <v>123</v>
      </c>
      <c r="AU1077" s="144" t="s">
        <v>129</v>
      </c>
      <c r="AY1077" s="17" t="s">
        <v>120</v>
      </c>
      <c r="BE1077" s="145">
        <f t="shared" si="4"/>
        <v>0</v>
      </c>
      <c r="BF1077" s="145">
        <f t="shared" si="5"/>
        <v>0</v>
      </c>
      <c r="BG1077" s="145">
        <f t="shared" si="6"/>
        <v>0</v>
      </c>
      <c r="BH1077" s="145">
        <f t="shared" si="7"/>
        <v>0</v>
      </c>
      <c r="BI1077" s="145">
        <f t="shared" si="8"/>
        <v>0</v>
      </c>
      <c r="BJ1077" s="17" t="s">
        <v>129</v>
      </c>
      <c r="BK1077" s="145">
        <f t="shared" si="9"/>
        <v>0</v>
      </c>
      <c r="BL1077" s="17" t="s">
        <v>293</v>
      </c>
      <c r="BM1077" s="144" t="s">
        <v>1601</v>
      </c>
    </row>
    <row r="1078" spans="2:65" s="1" customFormat="1" ht="21.75" customHeight="1">
      <c r="B1078" s="132"/>
      <c r="C1078" s="133" t="s">
        <v>1602</v>
      </c>
      <c r="D1078" s="133" t="s">
        <v>123</v>
      </c>
      <c r="E1078" s="134" t="s">
        <v>1603</v>
      </c>
      <c r="F1078" s="135" t="s">
        <v>1604</v>
      </c>
      <c r="G1078" s="136" t="s">
        <v>322</v>
      </c>
      <c r="H1078" s="137">
        <v>22</v>
      </c>
      <c r="I1078" s="138"/>
      <c r="J1078" s="139">
        <f t="shared" si="0"/>
        <v>0</v>
      </c>
      <c r="K1078" s="135" t="s">
        <v>1</v>
      </c>
      <c r="L1078" s="32"/>
      <c r="M1078" s="140" t="s">
        <v>1</v>
      </c>
      <c r="N1078" s="141" t="s">
        <v>43</v>
      </c>
      <c r="P1078" s="142">
        <f t="shared" si="1"/>
        <v>0</v>
      </c>
      <c r="Q1078" s="142">
        <v>0</v>
      </c>
      <c r="R1078" s="142">
        <f t="shared" si="2"/>
        <v>0</v>
      </c>
      <c r="S1078" s="142">
        <v>0</v>
      </c>
      <c r="T1078" s="143">
        <f t="shared" si="3"/>
        <v>0</v>
      </c>
      <c r="AR1078" s="144" t="s">
        <v>293</v>
      </c>
      <c r="AT1078" s="144" t="s">
        <v>123</v>
      </c>
      <c r="AU1078" s="144" t="s">
        <v>129</v>
      </c>
      <c r="AY1078" s="17" t="s">
        <v>120</v>
      </c>
      <c r="BE1078" s="145">
        <f t="shared" si="4"/>
        <v>0</v>
      </c>
      <c r="BF1078" s="145">
        <f t="shared" si="5"/>
        <v>0</v>
      </c>
      <c r="BG1078" s="145">
        <f t="shared" si="6"/>
        <v>0</v>
      </c>
      <c r="BH1078" s="145">
        <f t="shared" si="7"/>
        <v>0</v>
      </c>
      <c r="BI1078" s="145">
        <f t="shared" si="8"/>
        <v>0</v>
      </c>
      <c r="BJ1078" s="17" t="s">
        <v>129</v>
      </c>
      <c r="BK1078" s="145">
        <f t="shared" si="9"/>
        <v>0</v>
      </c>
      <c r="BL1078" s="17" t="s">
        <v>293</v>
      </c>
      <c r="BM1078" s="144" t="s">
        <v>1605</v>
      </c>
    </row>
    <row r="1079" spans="2:65" s="1" customFormat="1" ht="21.75" customHeight="1">
      <c r="B1079" s="132"/>
      <c r="C1079" s="133" t="s">
        <v>1606</v>
      </c>
      <c r="D1079" s="133" t="s">
        <v>123</v>
      </c>
      <c r="E1079" s="134" t="s">
        <v>1607</v>
      </c>
      <c r="F1079" s="135" t="s">
        <v>1608</v>
      </c>
      <c r="G1079" s="136" t="s">
        <v>322</v>
      </c>
      <c r="H1079" s="137">
        <v>2</v>
      </c>
      <c r="I1079" s="138"/>
      <c r="J1079" s="139">
        <f t="shared" si="0"/>
        <v>0</v>
      </c>
      <c r="K1079" s="135" t="s">
        <v>1</v>
      </c>
      <c r="L1079" s="32"/>
      <c r="M1079" s="140" t="s">
        <v>1</v>
      </c>
      <c r="N1079" s="141" t="s">
        <v>43</v>
      </c>
      <c r="P1079" s="142">
        <f t="shared" si="1"/>
        <v>0</v>
      </c>
      <c r="Q1079" s="142">
        <v>0</v>
      </c>
      <c r="R1079" s="142">
        <f t="shared" si="2"/>
        <v>0</v>
      </c>
      <c r="S1079" s="142">
        <v>0</v>
      </c>
      <c r="T1079" s="143">
        <f t="shared" si="3"/>
        <v>0</v>
      </c>
      <c r="AR1079" s="144" t="s">
        <v>293</v>
      </c>
      <c r="AT1079" s="144" t="s">
        <v>123</v>
      </c>
      <c r="AU1079" s="144" t="s">
        <v>129</v>
      </c>
      <c r="AY1079" s="17" t="s">
        <v>120</v>
      </c>
      <c r="BE1079" s="145">
        <f t="shared" si="4"/>
        <v>0</v>
      </c>
      <c r="BF1079" s="145">
        <f t="shared" si="5"/>
        <v>0</v>
      </c>
      <c r="BG1079" s="145">
        <f t="shared" si="6"/>
        <v>0</v>
      </c>
      <c r="BH1079" s="145">
        <f t="shared" si="7"/>
        <v>0</v>
      </c>
      <c r="BI1079" s="145">
        <f t="shared" si="8"/>
        <v>0</v>
      </c>
      <c r="BJ1079" s="17" t="s">
        <v>129</v>
      </c>
      <c r="BK1079" s="145">
        <f t="shared" si="9"/>
        <v>0</v>
      </c>
      <c r="BL1079" s="17" t="s">
        <v>293</v>
      </c>
      <c r="BM1079" s="144" t="s">
        <v>1609</v>
      </c>
    </row>
    <row r="1080" spans="2:65" s="1" customFormat="1" ht="21.75" customHeight="1">
      <c r="B1080" s="132"/>
      <c r="C1080" s="133" t="s">
        <v>1610</v>
      </c>
      <c r="D1080" s="133" t="s">
        <v>123</v>
      </c>
      <c r="E1080" s="134" t="s">
        <v>1611</v>
      </c>
      <c r="F1080" s="135" t="s">
        <v>1612</v>
      </c>
      <c r="G1080" s="136" t="s">
        <v>248</v>
      </c>
      <c r="H1080" s="137">
        <v>13.032</v>
      </c>
      <c r="I1080" s="138"/>
      <c r="J1080" s="139">
        <f t="shared" si="0"/>
        <v>0</v>
      </c>
      <c r="K1080" s="135" t="s">
        <v>1</v>
      </c>
      <c r="L1080" s="32"/>
      <c r="M1080" s="140" t="s">
        <v>1</v>
      </c>
      <c r="N1080" s="141" t="s">
        <v>43</v>
      </c>
      <c r="P1080" s="142">
        <f t="shared" si="1"/>
        <v>0</v>
      </c>
      <c r="Q1080" s="142">
        <v>0</v>
      </c>
      <c r="R1080" s="142">
        <f t="shared" si="2"/>
        <v>0</v>
      </c>
      <c r="S1080" s="142">
        <v>0</v>
      </c>
      <c r="T1080" s="143">
        <f t="shared" si="3"/>
        <v>0</v>
      </c>
      <c r="AR1080" s="144" t="s">
        <v>293</v>
      </c>
      <c r="AT1080" s="144" t="s">
        <v>123</v>
      </c>
      <c r="AU1080" s="144" t="s">
        <v>129</v>
      </c>
      <c r="AY1080" s="17" t="s">
        <v>120</v>
      </c>
      <c r="BE1080" s="145">
        <f t="shared" si="4"/>
        <v>0</v>
      </c>
      <c r="BF1080" s="145">
        <f t="shared" si="5"/>
        <v>0</v>
      </c>
      <c r="BG1080" s="145">
        <f t="shared" si="6"/>
        <v>0</v>
      </c>
      <c r="BH1080" s="145">
        <f t="shared" si="7"/>
        <v>0</v>
      </c>
      <c r="BI1080" s="145">
        <f t="shared" si="8"/>
        <v>0</v>
      </c>
      <c r="BJ1080" s="17" t="s">
        <v>129</v>
      </c>
      <c r="BK1080" s="145">
        <f t="shared" si="9"/>
        <v>0</v>
      </c>
      <c r="BL1080" s="17" t="s">
        <v>293</v>
      </c>
      <c r="BM1080" s="144" t="s">
        <v>1613</v>
      </c>
    </row>
    <row r="1081" spans="2:65" s="1" customFormat="1" ht="24.2" customHeight="1">
      <c r="B1081" s="132"/>
      <c r="C1081" s="133" t="s">
        <v>1614</v>
      </c>
      <c r="D1081" s="133" t="s">
        <v>123</v>
      </c>
      <c r="E1081" s="134" t="s">
        <v>1615</v>
      </c>
      <c r="F1081" s="135" t="s">
        <v>1616</v>
      </c>
      <c r="G1081" s="136" t="s">
        <v>248</v>
      </c>
      <c r="H1081" s="137">
        <v>13.032</v>
      </c>
      <c r="I1081" s="138"/>
      <c r="J1081" s="139">
        <f t="shared" si="0"/>
        <v>0</v>
      </c>
      <c r="K1081" s="135" t="s">
        <v>1</v>
      </c>
      <c r="L1081" s="32"/>
      <c r="M1081" s="140" t="s">
        <v>1</v>
      </c>
      <c r="N1081" s="141" t="s">
        <v>43</v>
      </c>
      <c r="P1081" s="142">
        <f t="shared" si="1"/>
        <v>0</v>
      </c>
      <c r="Q1081" s="142">
        <v>0</v>
      </c>
      <c r="R1081" s="142">
        <f t="shared" si="2"/>
        <v>0</v>
      </c>
      <c r="S1081" s="142">
        <v>0</v>
      </c>
      <c r="T1081" s="143">
        <f t="shared" si="3"/>
        <v>0</v>
      </c>
      <c r="AR1081" s="144" t="s">
        <v>293</v>
      </c>
      <c r="AT1081" s="144" t="s">
        <v>123</v>
      </c>
      <c r="AU1081" s="144" t="s">
        <v>129</v>
      </c>
      <c r="AY1081" s="17" t="s">
        <v>120</v>
      </c>
      <c r="BE1081" s="145">
        <f t="shared" si="4"/>
        <v>0</v>
      </c>
      <c r="BF1081" s="145">
        <f t="shared" si="5"/>
        <v>0</v>
      </c>
      <c r="BG1081" s="145">
        <f t="shared" si="6"/>
        <v>0</v>
      </c>
      <c r="BH1081" s="145">
        <f t="shared" si="7"/>
        <v>0</v>
      </c>
      <c r="BI1081" s="145">
        <f t="shared" si="8"/>
        <v>0</v>
      </c>
      <c r="BJ1081" s="17" t="s">
        <v>129</v>
      </c>
      <c r="BK1081" s="145">
        <f t="shared" si="9"/>
        <v>0</v>
      </c>
      <c r="BL1081" s="17" t="s">
        <v>293</v>
      </c>
      <c r="BM1081" s="144" t="s">
        <v>1617</v>
      </c>
    </row>
    <row r="1082" spans="2:65" s="1" customFormat="1" ht="16.5" customHeight="1">
      <c r="B1082" s="132"/>
      <c r="C1082" s="133" t="s">
        <v>1618</v>
      </c>
      <c r="D1082" s="133" t="s">
        <v>123</v>
      </c>
      <c r="E1082" s="134" t="s">
        <v>1619</v>
      </c>
      <c r="F1082" s="135" t="s">
        <v>1620</v>
      </c>
      <c r="G1082" s="136" t="s">
        <v>248</v>
      </c>
      <c r="H1082" s="137">
        <v>130.32</v>
      </c>
      <c r="I1082" s="138"/>
      <c r="J1082" s="139">
        <f t="shared" si="0"/>
        <v>0</v>
      </c>
      <c r="K1082" s="135" t="s">
        <v>1</v>
      </c>
      <c r="L1082" s="32"/>
      <c r="M1082" s="140" t="s">
        <v>1</v>
      </c>
      <c r="N1082" s="141" t="s">
        <v>43</v>
      </c>
      <c r="P1082" s="142">
        <f t="shared" si="1"/>
        <v>0</v>
      </c>
      <c r="Q1082" s="142">
        <v>0</v>
      </c>
      <c r="R1082" s="142">
        <f t="shared" si="2"/>
        <v>0</v>
      </c>
      <c r="S1082" s="142">
        <v>0</v>
      </c>
      <c r="T1082" s="143">
        <f t="shared" si="3"/>
        <v>0</v>
      </c>
      <c r="AR1082" s="144" t="s">
        <v>293</v>
      </c>
      <c r="AT1082" s="144" t="s">
        <v>123</v>
      </c>
      <c r="AU1082" s="144" t="s">
        <v>129</v>
      </c>
      <c r="AY1082" s="17" t="s">
        <v>120</v>
      </c>
      <c r="BE1082" s="145">
        <f t="shared" si="4"/>
        <v>0</v>
      </c>
      <c r="BF1082" s="145">
        <f t="shared" si="5"/>
        <v>0</v>
      </c>
      <c r="BG1082" s="145">
        <f t="shared" si="6"/>
        <v>0</v>
      </c>
      <c r="BH1082" s="145">
        <f t="shared" si="7"/>
        <v>0</v>
      </c>
      <c r="BI1082" s="145">
        <f t="shared" si="8"/>
        <v>0</v>
      </c>
      <c r="BJ1082" s="17" t="s">
        <v>129</v>
      </c>
      <c r="BK1082" s="145">
        <f t="shared" si="9"/>
        <v>0</v>
      </c>
      <c r="BL1082" s="17" t="s">
        <v>293</v>
      </c>
      <c r="BM1082" s="144" t="s">
        <v>1621</v>
      </c>
    </row>
    <row r="1083" spans="2:65" s="1" customFormat="1" ht="16.5" customHeight="1">
      <c r="B1083" s="132"/>
      <c r="C1083" s="133" t="s">
        <v>1622</v>
      </c>
      <c r="D1083" s="133" t="s">
        <v>123</v>
      </c>
      <c r="E1083" s="134" t="s">
        <v>1623</v>
      </c>
      <c r="F1083" s="135" t="s">
        <v>1624</v>
      </c>
      <c r="G1083" s="136" t="s">
        <v>248</v>
      </c>
      <c r="H1083" s="137">
        <v>2.3E-2</v>
      </c>
      <c r="I1083" s="138"/>
      <c r="J1083" s="139">
        <f t="shared" si="0"/>
        <v>0</v>
      </c>
      <c r="K1083" s="135" t="s">
        <v>1</v>
      </c>
      <c r="L1083" s="32"/>
      <c r="M1083" s="140" t="s">
        <v>1</v>
      </c>
      <c r="N1083" s="141" t="s">
        <v>43</v>
      </c>
      <c r="P1083" s="142">
        <f t="shared" si="1"/>
        <v>0</v>
      </c>
      <c r="Q1083" s="142">
        <v>0</v>
      </c>
      <c r="R1083" s="142">
        <f t="shared" si="2"/>
        <v>0</v>
      </c>
      <c r="S1083" s="142">
        <v>0</v>
      </c>
      <c r="T1083" s="143">
        <f t="shared" si="3"/>
        <v>0</v>
      </c>
      <c r="AR1083" s="144" t="s">
        <v>293</v>
      </c>
      <c r="AT1083" s="144" t="s">
        <v>123</v>
      </c>
      <c r="AU1083" s="144" t="s">
        <v>129</v>
      </c>
      <c r="AY1083" s="17" t="s">
        <v>120</v>
      </c>
      <c r="BE1083" s="145">
        <f t="shared" si="4"/>
        <v>0</v>
      </c>
      <c r="BF1083" s="145">
        <f t="shared" si="5"/>
        <v>0</v>
      </c>
      <c r="BG1083" s="145">
        <f t="shared" si="6"/>
        <v>0</v>
      </c>
      <c r="BH1083" s="145">
        <f t="shared" si="7"/>
        <v>0</v>
      </c>
      <c r="BI1083" s="145">
        <f t="shared" si="8"/>
        <v>0</v>
      </c>
      <c r="BJ1083" s="17" t="s">
        <v>129</v>
      </c>
      <c r="BK1083" s="145">
        <f t="shared" si="9"/>
        <v>0</v>
      </c>
      <c r="BL1083" s="17" t="s">
        <v>293</v>
      </c>
      <c r="BM1083" s="144" t="s">
        <v>1625</v>
      </c>
    </row>
    <row r="1084" spans="2:65" s="1" customFormat="1" ht="21.75" customHeight="1">
      <c r="B1084" s="132"/>
      <c r="C1084" s="133" t="s">
        <v>1626</v>
      </c>
      <c r="D1084" s="133" t="s">
        <v>123</v>
      </c>
      <c r="E1084" s="134" t="s">
        <v>1627</v>
      </c>
      <c r="F1084" s="135" t="s">
        <v>1628</v>
      </c>
      <c r="G1084" s="136" t="s">
        <v>248</v>
      </c>
      <c r="H1084" s="137">
        <v>14.209</v>
      </c>
      <c r="I1084" s="138"/>
      <c r="J1084" s="139">
        <f t="shared" si="0"/>
        <v>0</v>
      </c>
      <c r="K1084" s="135" t="s">
        <v>1</v>
      </c>
      <c r="L1084" s="32"/>
      <c r="M1084" s="140" t="s">
        <v>1</v>
      </c>
      <c r="N1084" s="141" t="s">
        <v>43</v>
      </c>
      <c r="P1084" s="142">
        <f t="shared" si="1"/>
        <v>0</v>
      </c>
      <c r="Q1084" s="142">
        <v>0</v>
      </c>
      <c r="R1084" s="142">
        <f t="shared" si="2"/>
        <v>0</v>
      </c>
      <c r="S1084" s="142">
        <v>0</v>
      </c>
      <c r="T1084" s="143">
        <f t="shared" si="3"/>
        <v>0</v>
      </c>
      <c r="AR1084" s="144" t="s">
        <v>293</v>
      </c>
      <c r="AT1084" s="144" t="s">
        <v>123</v>
      </c>
      <c r="AU1084" s="144" t="s">
        <v>129</v>
      </c>
      <c r="AY1084" s="17" t="s">
        <v>120</v>
      </c>
      <c r="BE1084" s="145">
        <f t="shared" si="4"/>
        <v>0</v>
      </c>
      <c r="BF1084" s="145">
        <f t="shared" si="5"/>
        <v>0</v>
      </c>
      <c r="BG1084" s="145">
        <f t="shared" si="6"/>
        <v>0</v>
      </c>
      <c r="BH1084" s="145">
        <f t="shared" si="7"/>
        <v>0</v>
      </c>
      <c r="BI1084" s="145">
        <f t="shared" si="8"/>
        <v>0</v>
      </c>
      <c r="BJ1084" s="17" t="s">
        <v>129</v>
      </c>
      <c r="BK1084" s="145">
        <f t="shared" si="9"/>
        <v>0</v>
      </c>
      <c r="BL1084" s="17" t="s">
        <v>293</v>
      </c>
      <c r="BM1084" s="144" t="s">
        <v>1629</v>
      </c>
    </row>
    <row r="1085" spans="2:65" s="1" customFormat="1" ht="33" customHeight="1">
      <c r="B1085" s="132"/>
      <c r="C1085" s="133" t="s">
        <v>1630</v>
      </c>
      <c r="D1085" s="133" t="s">
        <v>123</v>
      </c>
      <c r="E1085" s="134" t="s">
        <v>1631</v>
      </c>
      <c r="F1085" s="135" t="s">
        <v>1632</v>
      </c>
      <c r="G1085" s="136" t="s">
        <v>228</v>
      </c>
      <c r="H1085" s="137">
        <v>16</v>
      </c>
      <c r="I1085" s="138"/>
      <c r="J1085" s="139">
        <f t="shared" si="0"/>
        <v>0</v>
      </c>
      <c r="K1085" s="135" t="s">
        <v>1</v>
      </c>
      <c r="L1085" s="32"/>
      <c r="M1085" s="140" t="s">
        <v>1</v>
      </c>
      <c r="N1085" s="141" t="s">
        <v>43</v>
      </c>
      <c r="P1085" s="142">
        <f t="shared" si="1"/>
        <v>0</v>
      </c>
      <c r="Q1085" s="142">
        <v>0</v>
      </c>
      <c r="R1085" s="142">
        <f t="shared" si="2"/>
        <v>0</v>
      </c>
      <c r="S1085" s="142">
        <v>0</v>
      </c>
      <c r="T1085" s="143">
        <f t="shared" si="3"/>
        <v>0</v>
      </c>
      <c r="AR1085" s="144" t="s">
        <v>293</v>
      </c>
      <c r="AT1085" s="144" t="s">
        <v>123</v>
      </c>
      <c r="AU1085" s="144" t="s">
        <v>129</v>
      </c>
      <c r="AY1085" s="17" t="s">
        <v>120</v>
      </c>
      <c r="BE1085" s="145">
        <f t="shared" si="4"/>
        <v>0</v>
      </c>
      <c r="BF1085" s="145">
        <f t="shared" si="5"/>
        <v>0</v>
      </c>
      <c r="BG1085" s="145">
        <f t="shared" si="6"/>
        <v>0</v>
      </c>
      <c r="BH1085" s="145">
        <f t="shared" si="7"/>
        <v>0</v>
      </c>
      <c r="BI1085" s="145">
        <f t="shared" si="8"/>
        <v>0</v>
      </c>
      <c r="BJ1085" s="17" t="s">
        <v>129</v>
      </c>
      <c r="BK1085" s="145">
        <f t="shared" si="9"/>
        <v>0</v>
      </c>
      <c r="BL1085" s="17" t="s">
        <v>293</v>
      </c>
      <c r="BM1085" s="144" t="s">
        <v>1633</v>
      </c>
    </row>
    <row r="1086" spans="2:65" s="1" customFormat="1" ht="16.5" customHeight="1">
      <c r="B1086" s="132"/>
      <c r="C1086" s="133" t="s">
        <v>1634</v>
      </c>
      <c r="D1086" s="133" t="s">
        <v>123</v>
      </c>
      <c r="E1086" s="134" t="s">
        <v>1635</v>
      </c>
      <c r="F1086" s="135" t="s">
        <v>1636</v>
      </c>
      <c r="G1086" s="136" t="s">
        <v>322</v>
      </c>
      <c r="H1086" s="137">
        <v>2</v>
      </c>
      <c r="I1086" s="138"/>
      <c r="J1086" s="139">
        <f t="shared" si="0"/>
        <v>0</v>
      </c>
      <c r="K1086" s="135" t="s">
        <v>1</v>
      </c>
      <c r="L1086" s="32"/>
      <c r="M1086" s="140" t="s">
        <v>1</v>
      </c>
      <c r="N1086" s="141" t="s">
        <v>43</v>
      </c>
      <c r="P1086" s="142">
        <f t="shared" si="1"/>
        <v>0</v>
      </c>
      <c r="Q1086" s="142">
        <v>0</v>
      </c>
      <c r="R1086" s="142">
        <f t="shared" si="2"/>
        <v>0</v>
      </c>
      <c r="S1086" s="142">
        <v>0</v>
      </c>
      <c r="T1086" s="143">
        <f t="shared" si="3"/>
        <v>0</v>
      </c>
      <c r="AR1086" s="144" t="s">
        <v>293</v>
      </c>
      <c r="AT1086" s="144" t="s">
        <v>123</v>
      </c>
      <c r="AU1086" s="144" t="s">
        <v>129</v>
      </c>
      <c r="AY1086" s="17" t="s">
        <v>120</v>
      </c>
      <c r="BE1086" s="145">
        <f t="shared" si="4"/>
        <v>0</v>
      </c>
      <c r="BF1086" s="145">
        <f t="shared" si="5"/>
        <v>0</v>
      </c>
      <c r="BG1086" s="145">
        <f t="shared" si="6"/>
        <v>0</v>
      </c>
      <c r="BH1086" s="145">
        <f t="shared" si="7"/>
        <v>0</v>
      </c>
      <c r="BI1086" s="145">
        <f t="shared" si="8"/>
        <v>0</v>
      </c>
      <c r="BJ1086" s="17" t="s">
        <v>129</v>
      </c>
      <c r="BK1086" s="145">
        <f t="shared" si="9"/>
        <v>0</v>
      </c>
      <c r="BL1086" s="17" t="s">
        <v>293</v>
      </c>
      <c r="BM1086" s="144" t="s">
        <v>1637</v>
      </c>
    </row>
    <row r="1087" spans="2:65" s="1" customFormat="1" ht="16.5" customHeight="1">
      <c r="B1087" s="132"/>
      <c r="C1087" s="133" t="s">
        <v>1638</v>
      </c>
      <c r="D1087" s="133" t="s">
        <v>123</v>
      </c>
      <c r="E1087" s="134" t="s">
        <v>1639</v>
      </c>
      <c r="F1087" s="135" t="s">
        <v>1640</v>
      </c>
      <c r="G1087" s="136" t="s">
        <v>339</v>
      </c>
      <c r="H1087" s="137">
        <v>36</v>
      </c>
      <c r="I1087" s="138"/>
      <c r="J1087" s="139">
        <f t="shared" si="0"/>
        <v>0</v>
      </c>
      <c r="K1087" s="135" t="s">
        <v>1</v>
      </c>
      <c r="L1087" s="32"/>
      <c r="M1087" s="140" t="s">
        <v>1</v>
      </c>
      <c r="N1087" s="141" t="s">
        <v>43</v>
      </c>
      <c r="P1087" s="142">
        <f t="shared" si="1"/>
        <v>0</v>
      </c>
      <c r="Q1087" s="142">
        <v>0</v>
      </c>
      <c r="R1087" s="142">
        <f t="shared" si="2"/>
        <v>0</v>
      </c>
      <c r="S1087" s="142">
        <v>0</v>
      </c>
      <c r="T1087" s="143">
        <f t="shared" si="3"/>
        <v>0</v>
      </c>
      <c r="AR1087" s="144" t="s">
        <v>293</v>
      </c>
      <c r="AT1087" s="144" t="s">
        <v>123</v>
      </c>
      <c r="AU1087" s="144" t="s">
        <v>129</v>
      </c>
      <c r="AY1087" s="17" t="s">
        <v>120</v>
      </c>
      <c r="BE1087" s="145">
        <f t="shared" si="4"/>
        <v>0</v>
      </c>
      <c r="BF1087" s="145">
        <f t="shared" si="5"/>
        <v>0</v>
      </c>
      <c r="BG1087" s="145">
        <f t="shared" si="6"/>
        <v>0</v>
      </c>
      <c r="BH1087" s="145">
        <f t="shared" si="7"/>
        <v>0</v>
      </c>
      <c r="BI1087" s="145">
        <f t="shared" si="8"/>
        <v>0</v>
      </c>
      <c r="BJ1087" s="17" t="s">
        <v>129</v>
      </c>
      <c r="BK1087" s="145">
        <f t="shared" si="9"/>
        <v>0</v>
      </c>
      <c r="BL1087" s="17" t="s">
        <v>293</v>
      </c>
      <c r="BM1087" s="144" t="s">
        <v>1641</v>
      </c>
    </row>
    <row r="1088" spans="2:65" s="1" customFormat="1" ht="16.5" customHeight="1">
      <c r="B1088" s="132"/>
      <c r="C1088" s="133" t="s">
        <v>1642</v>
      </c>
      <c r="D1088" s="133" t="s">
        <v>123</v>
      </c>
      <c r="E1088" s="134" t="s">
        <v>1643</v>
      </c>
      <c r="F1088" s="135" t="s">
        <v>1644</v>
      </c>
      <c r="G1088" s="136" t="s">
        <v>339</v>
      </c>
      <c r="H1088" s="137">
        <v>20</v>
      </c>
      <c r="I1088" s="138"/>
      <c r="J1088" s="139">
        <f t="shared" ref="J1088:J1119" si="10">ROUND(I1088*H1088,2)</f>
        <v>0</v>
      </c>
      <c r="K1088" s="135" t="s">
        <v>1</v>
      </c>
      <c r="L1088" s="32"/>
      <c r="M1088" s="140" t="s">
        <v>1</v>
      </c>
      <c r="N1088" s="141" t="s">
        <v>43</v>
      </c>
      <c r="P1088" s="142">
        <f t="shared" ref="P1088:P1119" si="11">O1088*H1088</f>
        <v>0</v>
      </c>
      <c r="Q1088" s="142">
        <v>0</v>
      </c>
      <c r="R1088" s="142">
        <f t="shared" ref="R1088:R1119" si="12">Q1088*H1088</f>
        <v>0</v>
      </c>
      <c r="S1088" s="142">
        <v>0</v>
      </c>
      <c r="T1088" s="143">
        <f t="shared" ref="T1088:T1119" si="13">S1088*H1088</f>
        <v>0</v>
      </c>
      <c r="AR1088" s="144" t="s">
        <v>293</v>
      </c>
      <c r="AT1088" s="144" t="s">
        <v>123</v>
      </c>
      <c r="AU1088" s="144" t="s">
        <v>129</v>
      </c>
      <c r="AY1088" s="17" t="s">
        <v>120</v>
      </c>
      <c r="BE1088" s="145">
        <f t="shared" ref="BE1088:BE1119" si="14">IF(N1088="základní",J1088,0)</f>
        <v>0</v>
      </c>
      <c r="BF1088" s="145">
        <f t="shared" ref="BF1088:BF1119" si="15">IF(N1088="snížená",J1088,0)</f>
        <v>0</v>
      </c>
      <c r="BG1088" s="145">
        <f t="shared" ref="BG1088:BG1119" si="16">IF(N1088="zákl. přenesená",J1088,0)</f>
        <v>0</v>
      </c>
      <c r="BH1088" s="145">
        <f t="shared" ref="BH1088:BH1119" si="17">IF(N1088="sníž. přenesená",J1088,0)</f>
        <v>0</v>
      </c>
      <c r="BI1088" s="145">
        <f t="shared" ref="BI1088:BI1119" si="18">IF(N1088="nulová",J1088,0)</f>
        <v>0</v>
      </c>
      <c r="BJ1088" s="17" t="s">
        <v>129</v>
      </c>
      <c r="BK1088" s="145">
        <f t="shared" ref="BK1088:BK1119" si="19">ROUND(I1088*H1088,2)</f>
        <v>0</v>
      </c>
      <c r="BL1088" s="17" t="s">
        <v>293</v>
      </c>
      <c r="BM1088" s="144" t="s">
        <v>1645</v>
      </c>
    </row>
    <row r="1089" spans="2:65" s="1" customFormat="1" ht="16.5" customHeight="1">
      <c r="B1089" s="132"/>
      <c r="C1089" s="133" t="s">
        <v>1646</v>
      </c>
      <c r="D1089" s="133" t="s">
        <v>123</v>
      </c>
      <c r="E1089" s="134" t="s">
        <v>1647</v>
      </c>
      <c r="F1089" s="135" t="s">
        <v>1648</v>
      </c>
      <c r="G1089" s="136" t="s">
        <v>339</v>
      </c>
      <c r="H1089" s="137">
        <v>28</v>
      </c>
      <c r="I1089" s="138"/>
      <c r="J1089" s="139">
        <f t="shared" si="10"/>
        <v>0</v>
      </c>
      <c r="K1089" s="135" t="s">
        <v>1</v>
      </c>
      <c r="L1089" s="32"/>
      <c r="M1089" s="140" t="s">
        <v>1</v>
      </c>
      <c r="N1089" s="141" t="s">
        <v>43</v>
      </c>
      <c r="P1089" s="142">
        <f t="shared" si="11"/>
        <v>0</v>
      </c>
      <c r="Q1089" s="142">
        <v>0</v>
      </c>
      <c r="R1089" s="142">
        <f t="shared" si="12"/>
        <v>0</v>
      </c>
      <c r="S1089" s="142">
        <v>0</v>
      </c>
      <c r="T1089" s="143">
        <f t="shared" si="13"/>
        <v>0</v>
      </c>
      <c r="AR1089" s="144" t="s">
        <v>293</v>
      </c>
      <c r="AT1089" s="144" t="s">
        <v>123</v>
      </c>
      <c r="AU1089" s="144" t="s">
        <v>129</v>
      </c>
      <c r="AY1089" s="17" t="s">
        <v>120</v>
      </c>
      <c r="BE1089" s="145">
        <f t="shared" si="14"/>
        <v>0</v>
      </c>
      <c r="BF1089" s="145">
        <f t="shared" si="15"/>
        <v>0</v>
      </c>
      <c r="BG1089" s="145">
        <f t="shared" si="16"/>
        <v>0</v>
      </c>
      <c r="BH1089" s="145">
        <f t="shared" si="17"/>
        <v>0</v>
      </c>
      <c r="BI1089" s="145">
        <f t="shared" si="18"/>
        <v>0</v>
      </c>
      <c r="BJ1089" s="17" t="s">
        <v>129</v>
      </c>
      <c r="BK1089" s="145">
        <f t="shared" si="19"/>
        <v>0</v>
      </c>
      <c r="BL1089" s="17" t="s">
        <v>293</v>
      </c>
      <c r="BM1089" s="144" t="s">
        <v>1649</v>
      </c>
    </row>
    <row r="1090" spans="2:65" s="1" customFormat="1" ht="21.75" customHeight="1">
      <c r="B1090" s="132"/>
      <c r="C1090" s="133" t="s">
        <v>1650</v>
      </c>
      <c r="D1090" s="133" t="s">
        <v>123</v>
      </c>
      <c r="E1090" s="134" t="s">
        <v>1651</v>
      </c>
      <c r="F1090" s="135" t="s">
        <v>1652</v>
      </c>
      <c r="G1090" s="136" t="s">
        <v>248</v>
      </c>
      <c r="H1090" s="137">
        <v>0.24399999999999999</v>
      </c>
      <c r="I1090" s="138"/>
      <c r="J1090" s="139">
        <f t="shared" si="10"/>
        <v>0</v>
      </c>
      <c r="K1090" s="135" t="s">
        <v>1</v>
      </c>
      <c r="L1090" s="32"/>
      <c r="M1090" s="140" t="s">
        <v>1</v>
      </c>
      <c r="N1090" s="141" t="s">
        <v>43</v>
      </c>
      <c r="P1090" s="142">
        <f t="shared" si="11"/>
        <v>0</v>
      </c>
      <c r="Q1090" s="142">
        <v>0</v>
      </c>
      <c r="R1090" s="142">
        <f t="shared" si="12"/>
        <v>0</v>
      </c>
      <c r="S1090" s="142">
        <v>0</v>
      </c>
      <c r="T1090" s="143">
        <f t="shared" si="13"/>
        <v>0</v>
      </c>
      <c r="AR1090" s="144" t="s">
        <v>293</v>
      </c>
      <c r="AT1090" s="144" t="s">
        <v>123</v>
      </c>
      <c r="AU1090" s="144" t="s">
        <v>129</v>
      </c>
      <c r="AY1090" s="17" t="s">
        <v>120</v>
      </c>
      <c r="BE1090" s="145">
        <f t="shared" si="14"/>
        <v>0</v>
      </c>
      <c r="BF1090" s="145">
        <f t="shared" si="15"/>
        <v>0</v>
      </c>
      <c r="BG1090" s="145">
        <f t="shared" si="16"/>
        <v>0</v>
      </c>
      <c r="BH1090" s="145">
        <f t="shared" si="17"/>
        <v>0</v>
      </c>
      <c r="BI1090" s="145">
        <f t="shared" si="18"/>
        <v>0</v>
      </c>
      <c r="BJ1090" s="17" t="s">
        <v>129</v>
      </c>
      <c r="BK1090" s="145">
        <f t="shared" si="19"/>
        <v>0</v>
      </c>
      <c r="BL1090" s="17" t="s">
        <v>293</v>
      </c>
      <c r="BM1090" s="144" t="s">
        <v>1653</v>
      </c>
    </row>
    <row r="1091" spans="2:65" s="1" customFormat="1" ht="24.2" customHeight="1">
      <c r="B1091" s="132"/>
      <c r="C1091" s="133" t="s">
        <v>1654</v>
      </c>
      <c r="D1091" s="133" t="s">
        <v>123</v>
      </c>
      <c r="E1091" s="134" t="s">
        <v>1655</v>
      </c>
      <c r="F1091" s="135" t="s">
        <v>1656</v>
      </c>
      <c r="G1091" s="136" t="s">
        <v>322</v>
      </c>
      <c r="H1091" s="137">
        <v>2</v>
      </c>
      <c r="I1091" s="138"/>
      <c r="J1091" s="139">
        <f t="shared" si="10"/>
        <v>0</v>
      </c>
      <c r="K1091" s="135" t="s">
        <v>1</v>
      </c>
      <c r="L1091" s="32"/>
      <c r="M1091" s="140" t="s">
        <v>1</v>
      </c>
      <c r="N1091" s="141" t="s">
        <v>43</v>
      </c>
      <c r="P1091" s="142">
        <f t="shared" si="11"/>
        <v>0</v>
      </c>
      <c r="Q1091" s="142">
        <v>0</v>
      </c>
      <c r="R1091" s="142">
        <f t="shared" si="12"/>
        <v>0</v>
      </c>
      <c r="S1091" s="142">
        <v>0</v>
      </c>
      <c r="T1091" s="143">
        <f t="shared" si="13"/>
        <v>0</v>
      </c>
      <c r="AR1091" s="144" t="s">
        <v>293</v>
      </c>
      <c r="AT1091" s="144" t="s">
        <v>123</v>
      </c>
      <c r="AU1091" s="144" t="s">
        <v>129</v>
      </c>
      <c r="AY1091" s="17" t="s">
        <v>120</v>
      </c>
      <c r="BE1091" s="145">
        <f t="shared" si="14"/>
        <v>0</v>
      </c>
      <c r="BF1091" s="145">
        <f t="shared" si="15"/>
        <v>0</v>
      </c>
      <c r="BG1091" s="145">
        <f t="shared" si="16"/>
        <v>0</v>
      </c>
      <c r="BH1091" s="145">
        <f t="shared" si="17"/>
        <v>0</v>
      </c>
      <c r="BI1091" s="145">
        <f t="shared" si="18"/>
        <v>0</v>
      </c>
      <c r="BJ1091" s="17" t="s">
        <v>129</v>
      </c>
      <c r="BK1091" s="145">
        <f t="shared" si="19"/>
        <v>0</v>
      </c>
      <c r="BL1091" s="17" t="s">
        <v>293</v>
      </c>
      <c r="BM1091" s="144" t="s">
        <v>1657</v>
      </c>
    </row>
    <row r="1092" spans="2:65" s="1" customFormat="1" ht="24.2" customHeight="1">
      <c r="B1092" s="132"/>
      <c r="C1092" s="133" t="s">
        <v>1658</v>
      </c>
      <c r="D1092" s="133" t="s">
        <v>123</v>
      </c>
      <c r="E1092" s="134" t="s">
        <v>1659</v>
      </c>
      <c r="F1092" s="135" t="s">
        <v>1660</v>
      </c>
      <c r="G1092" s="136" t="s">
        <v>322</v>
      </c>
      <c r="H1092" s="137">
        <v>2</v>
      </c>
      <c r="I1092" s="138"/>
      <c r="J1092" s="139">
        <f t="shared" si="10"/>
        <v>0</v>
      </c>
      <c r="K1092" s="135" t="s">
        <v>1</v>
      </c>
      <c r="L1092" s="32"/>
      <c r="M1092" s="140" t="s">
        <v>1</v>
      </c>
      <c r="N1092" s="141" t="s">
        <v>43</v>
      </c>
      <c r="P1092" s="142">
        <f t="shared" si="11"/>
        <v>0</v>
      </c>
      <c r="Q1092" s="142">
        <v>0</v>
      </c>
      <c r="R1092" s="142">
        <f t="shared" si="12"/>
        <v>0</v>
      </c>
      <c r="S1092" s="142">
        <v>0</v>
      </c>
      <c r="T1092" s="143">
        <f t="shared" si="13"/>
        <v>0</v>
      </c>
      <c r="AR1092" s="144" t="s">
        <v>293</v>
      </c>
      <c r="AT1092" s="144" t="s">
        <v>123</v>
      </c>
      <c r="AU1092" s="144" t="s">
        <v>129</v>
      </c>
      <c r="AY1092" s="17" t="s">
        <v>120</v>
      </c>
      <c r="BE1092" s="145">
        <f t="shared" si="14"/>
        <v>0</v>
      </c>
      <c r="BF1092" s="145">
        <f t="shared" si="15"/>
        <v>0</v>
      </c>
      <c r="BG1092" s="145">
        <f t="shared" si="16"/>
        <v>0</v>
      </c>
      <c r="BH1092" s="145">
        <f t="shared" si="17"/>
        <v>0</v>
      </c>
      <c r="BI1092" s="145">
        <f t="shared" si="18"/>
        <v>0</v>
      </c>
      <c r="BJ1092" s="17" t="s">
        <v>129</v>
      </c>
      <c r="BK1092" s="145">
        <f t="shared" si="19"/>
        <v>0</v>
      </c>
      <c r="BL1092" s="17" t="s">
        <v>293</v>
      </c>
      <c r="BM1092" s="144" t="s">
        <v>1661</v>
      </c>
    </row>
    <row r="1093" spans="2:65" s="1" customFormat="1" ht="24.2" customHeight="1">
      <c r="B1093" s="132"/>
      <c r="C1093" s="133" t="s">
        <v>1662</v>
      </c>
      <c r="D1093" s="133" t="s">
        <v>123</v>
      </c>
      <c r="E1093" s="134" t="s">
        <v>1663</v>
      </c>
      <c r="F1093" s="135" t="s">
        <v>1664</v>
      </c>
      <c r="G1093" s="136" t="s">
        <v>322</v>
      </c>
      <c r="H1093" s="137">
        <v>8</v>
      </c>
      <c r="I1093" s="138"/>
      <c r="J1093" s="139">
        <f t="shared" si="10"/>
        <v>0</v>
      </c>
      <c r="K1093" s="135" t="s">
        <v>1</v>
      </c>
      <c r="L1093" s="32"/>
      <c r="M1093" s="140" t="s">
        <v>1</v>
      </c>
      <c r="N1093" s="141" t="s">
        <v>43</v>
      </c>
      <c r="P1093" s="142">
        <f t="shared" si="11"/>
        <v>0</v>
      </c>
      <c r="Q1093" s="142">
        <v>0</v>
      </c>
      <c r="R1093" s="142">
        <f t="shared" si="12"/>
        <v>0</v>
      </c>
      <c r="S1093" s="142">
        <v>0</v>
      </c>
      <c r="T1093" s="143">
        <f t="shared" si="13"/>
        <v>0</v>
      </c>
      <c r="AR1093" s="144" t="s">
        <v>293</v>
      </c>
      <c r="AT1093" s="144" t="s">
        <v>123</v>
      </c>
      <c r="AU1093" s="144" t="s">
        <v>129</v>
      </c>
      <c r="AY1093" s="17" t="s">
        <v>120</v>
      </c>
      <c r="BE1093" s="145">
        <f t="shared" si="14"/>
        <v>0</v>
      </c>
      <c r="BF1093" s="145">
        <f t="shared" si="15"/>
        <v>0</v>
      </c>
      <c r="BG1093" s="145">
        <f t="shared" si="16"/>
        <v>0</v>
      </c>
      <c r="BH1093" s="145">
        <f t="shared" si="17"/>
        <v>0</v>
      </c>
      <c r="BI1093" s="145">
        <f t="shared" si="18"/>
        <v>0</v>
      </c>
      <c r="BJ1093" s="17" t="s">
        <v>129</v>
      </c>
      <c r="BK1093" s="145">
        <f t="shared" si="19"/>
        <v>0</v>
      </c>
      <c r="BL1093" s="17" t="s">
        <v>293</v>
      </c>
      <c r="BM1093" s="144" t="s">
        <v>1665</v>
      </c>
    </row>
    <row r="1094" spans="2:65" s="1" customFormat="1" ht="16.5" customHeight="1">
      <c r="B1094" s="132"/>
      <c r="C1094" s="133" t="s">
        <v>1666</v>
      </c>
      <c r="D1094" s="133" t="s">
        <v>123</v>
      </c>
      <c r="E1094" s="134" t="s">
        <v>1667</v>
      </c>
      <c r="F1094" s="135" t="s">
        <v>1668</v>
      </c>
      <c r="G1094" s="136" t="s">
        <v>322</v>
      </c>
      <c r="H1094" s="137">
        <v>4</v>
      </c>
      <c r="I1094" s="138"/>
      <c r="J1094" s="139">
        <f t="shared" si="10"/>
        <v>0</v>
      </c>
      <c r="K1094" s="135" t="s">
        <v>1</v>
      </c>
      <c r="L1094" s="32"/>
      <c r="M1094" s="140" t="s">
        <v>1</v>
      </c>
      <c r="N1094" s="141" t="s">
        <v>43</v>
      </c>
      <c r="P1094" s="142">
        <f t="shared" si="11"/>
        <v>0</v>
      </c>
      <c r="Q1094" s="142">
        <v>0</v>
      </c>
      <c r="R1094" s="142">
        <f t="shared" si="12"/>
        <v>0</v>
      </c>
      <c r="S1094" s="142">
        <v>0</v>
      </c>
      <c r="T1094" s="143">
        <f t="shared" si="13"/>
        <v>0</v>
      </c>
      <c r="AR1094" s="144" t="s">
        <v>293</v>
      </c>
      <c r="AT1094" s="144" t="s">
        <v>123</v>
      </c>
      <c r="AU1094" s="144" t="s">
        <v>129</v>
      </c>
      <c r="AY1094" s="17" t="s">
        <v>120</v>
      </c>
      <c r="BE1094" s="145">
        <f t="shared" si="14"/>
        <v>0</v>
      </c>
      <c r="BF1094" s="145">
        <f t="shared" si="15"/>
        <v>0</v>
      </c>
      <c r="BG1094" s="145">
        <f t="shared" si="16"/>
        <v>0</v>
      </c>
      <c r="BH1094" s="145">
        <f t="shared" si="17"/>
        <v>0</v>
      </c>
      <c r="BI1094" s="145">
        <f t="shared" si="18"/>
        <v>0</v>
      </c>
      <c r="BJ1094" s="17" t="s">
        <v>129</v>
      </c>
      <c r="BK1094" s="145">
        <f t="shared" si="19"/>
        <v>0</v>
      </c>
      <c r="BL1094" s="17" t="s">
        <v>293</v>
      </c>
      <c r="BM1094" s="144" t="s">
        <v>1669</v>
      </c>
    </row>
    <row r="1095" spans="2:65" s="1" customFormat="1" ht="16.5" customHeight="1">
      <c r="B1095" s="132"/>
      <c r="C1095" s="133" t="s">
        <v>1670</v>
      </c>
      <c r="D1095" s="133" t="s">
        <v>123</v>
      </c>
      <c r="E1095" s="134" t="s">
        <v>1671</v>
      </c>
      <c r="F1095" s="135" t="s">
        <v>1672</v>
      </c>
      <c r="G1095" s="136" t="s">
        <v>322</v>
      </c>
      <c r="H1095" s="137">
        <v>6</v>
      </c>
      <c r="I1095" s="138"/>
      <c r="J1095" s="139">
        <f t="shared" si="10"/>
        <v>0</v>
      </c>
      <c r="K1095" s="135" t="s">
        <v>1</v>
      </c>
      <c r="L1095" s="32"/>
      <c r="M1095" s="140" t="s">
        <v>1</v>
      </c>
      <c r="N1095" s="141" t="s">
        <v>43</v>
      </c>
      <c r="P1095" s="142">
        <f t="shared" si="11"/>
        <v>0</v>
      </c>
      <c r="Q1095" s="142">
        <v>0</v>
      </c>
      <c r="R1095" s="142">
        <f t="shared" si="12"/>
        <v>0</v>
      </c>
      <c r="S1095" s="142">
        <v>0</v>
      </c>
      <c r="T1095" s="143">
        <f t="shared" si="13"/>
        <v>0</v>
      </c>
      <c r="AR1095" s="144" t="s">
        <v>293</v>
      </c>
      <c r="AT1095" s="144" t="s">
        <v>123</v>
      </c>
      <c r="AU1095" s="144" t="s">
        <v>129</v>
      </c>
      <c r="AY1095" s="17" t="s">
        <v>120</v>
      </c>
      <c r="BE1095" s="145">
        <f t="shared" si="14"/>
        <v>0</v>
      </c>
      <c r="BF1095" s="145">
        <f t="shared" si="15"/>
        <v>0</v>
      </c>
      <c r="BG1095" s="145">
        <f t="shared" si="16"/>
        <v>0</v>
      </c>
      <c r="BH1095" s="145">
        <f t="shared" si="17"/>
        <v>0</v>
      </c>
      <c r="BI1095" s="145">
        <f t="shared" si="18"/>
        <v>0</v>
      </c>
      <c r="BJ1095" s="17" t="s">
        <v>129</v>
      </c>
      <c r="BK1095" s="145">
        <f t="shared" si="19"/>
        <v>0</v>
      </c>
      <c r="BL1095" s="17" t="s">
        <v>293</v>
      </c>
      <c r="BM1095" s="144" t="s">
        <v>1673</v>
      </c>
    </row>
    <row r="1096" spans="2:65" s="1" customFormat="1" ht="16.5" customHeight="1">
      <c r="B1096" s="132"/>
      <c r="C1096" s="133" t="s">
        <v>1674</v>
      </c>
      <c r="D1096" s="133" t="s">
        <v>123</v>
      </c>
      <c r="E1096" s="134" t="s">
        <v>1675</v>
      </c>
      <c r="F1096" s="135" t="s">
        <v>1676</v>
      </c>
      <c r="G1096" s="136" t="s">
        <v>322</v>
      </c>
      <c r="H1096" s="137">
        <v>10</v>
      </c>
      <c r="I1096" s="138"/>
      <c r="J1096" s="139">
        <f t="shared" si="10"/>
        <v>0</v>
      </c>
      <c r="K1096" s="135" t="s">
        <v>1</v>
      </c>
      <c r="L1096" s="32"/>
      <c r="M1096" s="140" t="s">
        <v>1</v>
      </c>
      <c r="N1096" s="141" t="s">
        <v>43</v>
      </c>
      <c r="P1096" s="142">
        <f t="shared" si="11"/>
        <v>0</v>
      </c>
      <c r="Q1096" s="142">
        <v>0</v>
      </c>
      <c r="R1096" s="142">
        <f t="shared" si="12"/>
        <v>0</v>
      </c>
      <c r="S1096" s="142">
        <v>0</v>
      </c>
      <c r="T1096" s="143">
        <f t="shared" si="13"/>
        <v>0</v>
      </c>
      <c r="AR1096" s="144" t="s">
        <v>293</v>
      </c>
      <c r="AT1096" s="144" t="s">
        <v>123</v>
      </c>
      <c r="AU1096" s="144" t="s">
        <v>129</v>
      </c>
      <c r="AY1096" s="17" t="s">
        <v>120</v>
      </c>
      <c r="BE1096" s="145">
        <f t="shared" si="14"/>
        <v>0</v>
      </c>
      <c r="BF1096" s="145">
        <f t="shared" si="15"/>
        <v>0</v>
      </c>
      <c r="BG1096" s="145">
        <f t="shared" si="16"/>
        <v>0</v>
      </c>
      <c r="BH1096" s="145">
        <f t="shared" si="17"/>
        <v>0</v>
      </c>
      <c r="BI1096" s="145">
        <f t="shared" si="18"/>
        <v>0</v>
      </c>
      <c r="BJ1096" s="17" t="s">
        <v>129</v>
      </c>
      <c r="BK1096" s="145">
        <f t="shared" si="19"/>
        <v>0</v>
      </c>
      <c r="BL1096" s="17" t="s">
        <v>293</v>
      </c>
      <c r="BM1096" s="144" t="s">
        <v>1677</v>
      </c>
    </row>
    <row r="1097" spans="2:65" s="1" customFormat="1" ht="16.5" customHeight="1">
      <c r="B1097" s="132"/>
      <c r="C1097" s="133" t="s">
        <v>1678</v>
      </c>
      <c r="D1097" s="133" t="s">
        <v>123</v>
      </c>
      <c r="E1097" s="134" t="s">
        <v>1679</v>
      </c>
      <c r="F1097" s="135" t="s">
        <v>1680</v>
      </c>
      <c r="G1097" s="136" t="s">
        <v>322</v>
      </c>
      <c r="H1097" s="137">
        <v>4</v>
      </c>
      <c r="I1097" s="138"/>
      <c r="J1097" s="139">
        <f t="shared" si="10"/>
        <v>0</v>
      </c>
      <c r="K1097" s="135" t="s">
        <v>1</v>
      </c>
      <c r="L1097" s="32"/>
      <c r="M1097" s="140" t="s">
        <v>1</v>
      </c>
      <c r="N1097" s="141" t="s">
        <v>43</v>
      </c>
      <c r="P1097" s="142">
        <f t="shared" si="11"/>
        <v>0</v>
      </c>
      <c r="Q1097" s="142">
        <v>0</v>
      </c>
      <c r="R1097" s="142">
        <f t="shared" si="12"/>
        <v>0</v>
      </c>
      <c r="S1097" s="142">
        <v>0</v>
      </c>
      <c r="T1097" s="143">
        <f t="shared" si="13"/>
        <v>0</v>
      </c>
      <c r="AR1097" s="144" t="s">
        <v>293</v>
      </c>
      <c r="AT1097" s="144" t="s">
        <v>123</v>
      </c>
      <c r="AU1097" s="144" t="s">
        <v>129</v>
      </c>
      <c r="AY1097" s="17" t="s">
        <v>120</v>
      </c>
      <c r="BE1097" s="145">
        <f t="shared" si="14"/>
        <v>0</v>
      </c>
      <c r="BF1097" s="145">
        <f t="shared" si="15"/>
        <v>0</v>
      </c>
      <c r="BG1097" s="145">
        <f t="shared" si="16"/>
        <v>0</v>
      </c>
      <c r="BH1097" s="145">
        <f t="shared" si="17"/>
        <v>0</v>
      </c>
      <c r="BI1097" s="145">
        <f t="shared" si="18"/>
        <v>0</v>
      </c>
      <c r="BJ1097" s="17" t="s">
        <v>129</v>
      </c>
      <c r="BK1097" s="145">
        <f t="shared" si="19"/>
        <v>0</v>
      </c>
      <c r="BL1097" s="17" t="s">
        <v>293</v>
      </c>
      <c r="BM1097" s="144" t="s">
        <v>1681</v>
      </c>
    </row>
    <row r="1098" spans="2:65" s="1" customFormat="1" ht="24.2" customHeight="1">
      <c r="B1098" s="132"/>
      <c r="C1098" s="133" t="s">
        <v>1682</v>
      </c>
      <c r="D1098" s="133" t="s">
        <v>123</v>
      </c>
      <c r="E1098" s="134" t="s">
        <v>1683</v>
      </c>
      <c r="F1098" s="135" t="s">
        <v>1684</v>
      </c>
      <c r="G1098" s="136" t="s">
        <v>322</v>
      </c>
      <c r="H1098" s="137">
        <v>2</v>
      </c>
      <c r="I1098" s="138"/>
      <c r="J1098" s="139">
        <f t="shared" si="10"/>
        <v>0</v>
      </c>
      <c r="K1098" s="135" t="s">
        <v>1</v>
      </c>
      <c r="L1098" s="32"/>
      <c r="M1098" s="140" t="s">
        <v>1</v>
      </c>
      <c r="N1098" s="141" t="s">
        <v>43</v>
      </c>
      <c r="P1098" s="142">
        <f t="shared" si="11"/>
        <v>0</v>
      </c>
      <c r="Q1098" s="142">
        <v>0</v>
      </c>
      <c r="R1098" s="142">
        <f t="shared" si="12"/>
        <v>0</v>
      </c>
      <c r="S1098" s="142">
        <v>0</v>
      </c>
      <c r="T1098" s="143">
        <f t="shared" si="13"/>
        <v>0</v>
      </c>
      <c r="AR1098" s="144" t="s">
        <v>293</v>
      </c>
      <c r="AT1098" s="144" t="s">
        <v>123</v>
      </c>
      <c r="AU1098" s="144" t="s">
        <v>129</v>
      </c>
      <c r="AY1098" s="17" t="s">
        <v>120</v>
      </c>
      <c r="BE1098" s="145">
        <f t="shared" si="14"/>
        <v>0</v>
      </c>
      <c r="BF1098" s="145">
        <f t="shared" si="15"/>
        <v>0</v>
      </c>
      <c r="BG1098" s="145">
        <f t="shared" si="16"/>
        <v>0</v>
      </c>
      <c r="BH1098" s="145">
        <f t="shared" si="17"/>
        <v>0</v>
      </c>
      <c r="BI1098" s="145">
        <f t="shared" si="18"/>
        <v>0</v>
      </c>
      <c r="BJ1098" s="17" t="s">
        <v>129</v>
      </c>
      <c r="BK1098" s="145">
        <f t="shared" si="19"/>
        <v>0</v>
      </c>
      <c r="BL1098" s="17" t="s">
        <v>293</v>
      </c>
      <c r="BM1098" s="144" t="s">
        <v>1685</v>
      </c>
    </row>
    <row r="1099" spans="2:65" s="1" customFormat="1" ht="16.5" customHeight="1">
      <c r="B1099" s="132"/>
      <c r="C1099" s="133" t="s">
        <v>1686</v>
      </c>
      <c r="D1099" s="133" t="s">
        <v>123</v>
      </c>
      <c r="E1099" s="134" t="s">
        <v>1687</v>
      </c>
      <c r="F1099" s="135" t="s">
        <v>1688</v>
      </c>
      <c r="G1099" s="136" t="s">
        <v>339</v>
      </c>
      <c r="H1099" s="137">
        <v>10</v>
      </c>
      <c r="I1099" s="138"/>
      <c r="J1099" s="139">
        <f t="shared" si="10"/>
        <v>0</v>
      </c>
      <c r="K1099" s="135" t="s">
        <v>1</v>
      </c>
      <c r="L1099" s="32"/>
      <c r="M1099" s="140" t="s">
        <v>1</v>
      </c>
      <c r="N1099" s="141" t="s">
        <v>43</v>
      </c>
      <c r="P1099" s="142">
        <f t="shared" si="11"/>
        <v>0</v>
      </c>
      <c r="Q1099" s="142">
        <v>0</v>
      </c>
      <c r="R1099" s="142">
        <f t="shared" si="12"/>
        <v>0</v>
      </c>
      <c r="S1099" s="142">
        <v>0</v>
      </c>
      <c r="T1099" s="143">
        <f t="shared" si="13"/>
        <v>0</v>
      </c>
      <c r="AR1099" s="144" t="s">
        <v>293</v>
      </c>
      <c r="AT1099" s="144" t="s">
        <v>123</v>
      </c>
      <c r="AU1099" s="144" t="s">
        <v>129</v>
      </c>
      <c r="AY1099" s="17" t="s">
        <v>120</v>
      </c>
      <c r="BE1099" s="145">
        <f t="shared" si="14"/>
        <v>0</v>
      </c>
      <c r="BF1099" s="145">
        <f t="shared" si="15"/>
        <v>0</v>
      </c>
      <c r="BG1099" s="145">
        <f t="shared" si="16"/>
        <v>0</v>
      </c>
      <c r="BH1099" s="145">
        <f t="shared" si="17"/>
        <v>0</v>
      </c>
      <c r="BI1099" s="145">
        <f t="shared" si="18"/>
        <v>0</v>
      </c>
      <c r="BJ1099" s="17" t="s">
        <v>129</v>
      </c>
      <c r="BK1099" s="145">
        <f t="shared" si="19"/>
        <v>0</v>
      </c>
      <c r="BL1099" s="17" t="s">
        <v>293</v>
      </c>
      <c r="BM1099" s="144" t="s">
        <v>1689</v>
      </c>
    </row>
    <row r="1100" spans="2:65" s="1" customFormat="1" ht="16.5" customHeight="1">
      <c r="B1100" s="132"/>
      <c r="C1100" s="133" t="s">
        <v>1690</v>
      </c>
      <c r="D1100" s="133" t="s">
        <v>123</v>
      </c>
      <c r="E1100" s="134" t="s">
        <v>1691</v>
      </c>
      <c r="F1100" s="135" t="s">
        <v>1692</v>
      </c>
      <c r="G1100" s="136" t="s">
        <v>339</v>
      </c>
      <c r="H1100" s="137">
        <v>3</v>
      </c>
      <c r="I1100" s="138"/>
      <c r="J1100" s="139">
        <f t="shared" si="10"/>
        <v>0</v>
      </c>
      <c r="K1100" s="135" t="s">
        <v>1</v>
      </c>
      <c r="L1100" s="32"/>
      <c r="M1100" s="140" t="s">
        <v>1</v>
      </c>
      <c r="N1100" s="141" t="s">
        <v>43</v>
      </c>
      <c r="P1100" s="142">
        <f t="shared" si="11"/>
        <v>0</v>
      </c>
      <c r="Q1100" s="142">
        <v>0</v>
      </c>
      <c r="R1100" s="142">
        <f t="shared" si="12"/>
        <v>0</v>
      </c>
      <c r="S1100" s="142">
        <v>0</v>
      </c>
      <c r="T1100" s="143">
        <f t="shared" si="13"/>
        <v>0</v>
      </c>
      <c r="AR1100" s="144" t="s">
        <v>293</v>
      </c>
      <c r="AT1100" s="144" t="s">
        <v>123</v>
      </c>
      <c r="AU1100" s="144" t="s">
        <v>129</v>
      </c>
      <c r="AY1100" s="17" t="s">
        <v>120</v>
      </c>
      <c r="BE1100" s="145">
        <f t="shared" si="14"/>
        <v>0</v>
      </c>
      <c r="BF1100" s="145">
        <f t="shared" si="15"/>
        <v>0</v>
      </c>
      <c r="BG1100" s="145">
        <f t="shared" si="16"/>
        <v>0</v>
      </c>
      <c r="BH1100" s="145">
        <f t="shared" si="17"/>
        <v>0</v>
      </c>
      <c r="BI1100" s="145">
        <f t="shared" si="18"/>
        <v>0</v>
      </c>
      <c r="BJ1100" s="17" t="s">
        <v>129</v>
      </c>
      <c r="BK1100" s="145">
        <f t="shared" si="19"/>
        <v>0</v>
      </c>
      <c r="BL1100" s="17" t="s">
        <v>293</v>
      </c>
      <c r="BM1100" s="144" t="s">
        <v>1693</v>
      </c>
    </row>
    <row r="1101" spans="2:65" s="1" customFormat="1" ht="16.5" customHeight="1">
      <c r="B1101" s="132"/>
      <c r="C1101" s="133" t="s">
        <v>1694</v>
      </c>
      <c r="D1101" s="133" t="s">
        <v>123</v>
      </c>
      <c r="E1101" s="134" t="s">
        <v>1695</v>
      </c>
      <c r="F1101" s="135" t="s">
        <v>1696</v>
      </c>
      <c r="G1101" s="136" t="s">
        <v>339</v>
      </c>
      <c r="H1101" s="137">
        <v>24</v>
      </c>
      <c r="I1101" s="138"/>
      <c r="J1101" s="139">
        <f t="shared" si="10"/>
        <v>0</v>
      </c>
      <c r="K1101" s="135" t="s">
        <v>1</v>
      </c>
      <c r="L1101" s="32"/>
      <c r="M1101" s="140" t="s">
        <v>1</v>
      </c>
      <c r="N1101" s="141" t="s">
        <v>43</v>
      </c>
      <c r="P1101" s="142">
        <f t="shared" si="11"/>
        <v>0</v>
      </c>
      <c r="Q1101" s="142">
        <v>0</v>
      </c>
      <c r="R1101" s="142">
        <f t="shared" si="12"/>
        <v>0</v>
      </c>
      <c r="S1101" s="142">
        <v>0</v>
      </c>
      <c r="T1101" s="143">
        <f t="shared" si="13"/>
        <v>0</v>
      </c>
      <c r="AR1101" s="144" t="s">
        <v>293</v>
      </c>
      <c r="AT1101" s="144" t="s">
        <v>123</v>
      </c>
      <c r="AU1101" s="144" t="s">
        <v>129</v>
      </c>
      <c r="AY1101" s="17" t="s">
        <v>120</v>
      </c>
      <c r="BE1101" s="145">
        <f t="shared" si="14"/>
        <v>0</v>
      </c>
      <c r="BF1101" s="145">
        <f t="shared" si="15"/>
        <v>0</v>
      </c>
      <c r="BG1101" s="145">
        <f t="shared" si="16"/>
        <v>0</v>
      </c>
      <c r="BH1101" s="145">
        <f t="shared" si="17"/>
        <v>0</v>
      </c>
      <c r="BI1101" s="145">
        <f t="shared" si="18"/>
        <v>0</v>
      </c>
      <c r="BJ1101" s="17" t="s">
        <v>129</v>
      </c>
      <c r="BK1101" s="145">
        <f t="shared" si="19"/>
        <v>0</v>
      </c>
      <c r="BL1101" s="17" t="s">
        <v>293</v>
      </c>
      <c r="BM1101" s="144" t="s">
        <v>1697</v>
      </c>
    </row>
    <row r="1102" spans="2:65" s="1" customFormat="1" ht="16.5" customHeight="1">
      <c r="B1102" s="132"/>
      <c r="C1102" s="133" t="s">
        <v>1698</v>
      </c>
      <c r="D1102" s="133" t="s">
        <v>123</v>
      </c>
      <c r="E1102" s="134" t="s">
        <v>1699</v>
      </c>
      <c r="F1102" s="135" t="s">
        <v>1700</v>
      </c>
      <c r="G1102" s="136" t="s">
        <v>339</v>
      </c>
      <c r="H1102" s="137">
        <v>9</v>
      </c>
      <c r="I1102" s="138"/>
      <c r="J1102" s="139">
        <f t="shared" si="10"/>
        <v>0</v>
      </c>
      <c r="K1102" s="135" t="s">
        <v>1</v>
      </c>
      <c r="L1102" s="32"/>
      <c r="M1102" s="140" t="s">
        <v>1</v>
      </c>
      <c r="N1102" s="141" t="s">
        <v>43</v>
      </c>
      <c r="P1102" s="142">
        <f t="shared" si="11"/>
        <v>0</v>
      </c>
      <c r="Q1102" s="142">
        <v>0</v>
      </c>
      <c r="R1102" s="142">
        <f t="shared" si="12"/>
        <v>0</v>
      </c>
      <c r="S1102" s="142">
        <v>0</v>
      </c>
      <c r="T1102" s="143">
        <f t="shared" si="13"/>
        <v>0</v>
      </c>
      <c r="AR1102" s="144" t="s">
        <v>293</v>
      </c>
      <c r="AT1102" s="144" t="s">
        <v>123</v>
      </c>
      <c r="AU1102" s="144" t="s">
        <v>129</v>
      </c>
      <c r="AY1102" s="17" t="s">
        <v>120</v>
      </c>
      <c r="BE1102" s="145">
        <f t="shared" si="14"/>
        <v>0</v>
      </c>
      <c r="BF1102" s="145">
        <f t="shared" si="15"/>
        <v>0</v>
      </c>
      <c r="BG1102" s="145">
        <f t="shared" si="16"/>
        <v>0</v>
      </c>
      <c r="BH1102" s="145">
        <f t="shared" si="17"/>
        <v>0</v>
      </c>
      <c r="BI1102" s="145">
        <f t="shared" si="18"/>
        <v>0</v>
      </c>
      <c r="BJ1102" s="17" t="s">
        <v>129</v>
      </c>
      <c r="BK1102" s="145">
        <f t="shared" si="19"/>
        <v>0</v>
      </c>
      <c r="BL1102" s="17" t="s">
        <v>293</v>
      </c>
      <c r="BM1102" s="144" t="s">
        <v>1701</v>
      </c>
    </row>
    <row r="1103" spans="2:65" s="1" customFormat="1" ht="16.5" customHeight="1">
      <c r="B1103" s="132"/>
      <c r="C1103" s="133" t="s">
        <v>1702</v>
      </c>
      <c r="D1103" s="133" t="s">
        <v>123</v>
      </c>
      <c r="E1103" s="134" t="s">
        <v>1703</v>
      </c>
      <c r="F1103" s="135" t="s">
        <v>1704</v>
      </c>
      <c r="G1103" s="136" t="s">
        <v>339</v>
      </c>
      <c r="H1103" s="137">
        <v>5</v>
      </c>
      <c r="I1103" s="138"/>
      <c r="J1103" s="139">
        <f t="shared" si="10"/>
        <v>0</v>
      </c>
      <c r="K1103" s="135" t="s">
        <v>1</v>
      </c>
      <c r="L1103" s="32"/>
      <c r="M1103" s="140" t="s">
        <v>1</v>
      </c>
      <c r="N1103" s="141" t="s">
        <v>43</v>
      </c>
      <c r="P1103" s="142">
        <f t="shared" si="11"/>
        <v>0</v>
      </c>
      <c r="Q1103" s="142">
        <v>0</v>
      </c>
      <c r="R1103" s="142">
        <f t="shared" si="12"/>
        <v>0</v>
      </c>
      <c r="S1103" s="142">
        <v>0</v>
      </c>
      <c r="T1103" s="143">
        <f t="shared" si="13"/>
        <v>0</v>
      </c>
      <c r="AR1103" s="144" t="s">
        <v>293</v>
      </c>
      <c r="AT1103" s="144" t="s">
        <v>123</v>
      </c>
      <c r="AU1103" s="144" t="s">
        <v>129</v>
      </c>
      <c r="AY1103" s="17" t="s">
        <v>120</v>
      </c>
      <c r="BE1103" s="145">
        <f t="shared" si="14"/>
        <v>0</v>
      </c>
      <c r="BF1103" s="145">
        <f t="shared" si="15"/>
        <v>0</v>
      </c>
      <c r="BG1103" s="145">
        <f t="shared" si="16"/>
        <v>0</v>
      </c>
      <c r="BH1103" s="145">
        <f t="shared" si="17"/>
        <v>0</v>
      </c>
      <c r="BI1103" s="145">
        <f t="shared" si="18"/>
        <v>0</v>
      </c>
      <c r="BJ1103" s="17" t="s">
        <v>129</v>
      </c>
      <c r="BK1103" s="145">
        <f t="shared" si="19"/>
        <v>0</v>
      </c>
      <c r="BL1103" s="17" t="s">
        <v>293</v>
      </c>
      <c r="BM1103" s="144" t="s">
        <v>1705</v>
      </c>
    </row>
    <row r="1104" spans="2:65" s="1" customFormat="1" ht="16.5" customHeight="1">
      <c r="B1104" s="132"/>
      <c r="C1104" s="133" t="s">
        <v>1706</v>
      </c>
      <c r="D1104" s="133" t="s">
        <v>123</v>
      </c>
      <c r="E1104" s="134" t="s">
        <v>1707</v>
      </c>
      <c r="F1104" s="135" t="s">
        <v>1708</v>
      </c>
      <c r="G1104" s="136" t="s">
        <v>339</v>
      </c>
      <c r="H1104" s="137">
        <v>2</v>
      </c>
      <c r="I1104" s="138"/>
      <c r="J1104" s="139">
        <f t="shared" si="10"/>
        <v>0</v>
      </c>
      <c r="K1104" s="135" t="s">
        <v>1</v>
      </c>
      <c r="L1104" s="32"/>
      <c r="M1104" s="140" t="s">
        <v>1</v>
      </c>
      <c r="N1104" s="141" t="s">
        <v>43</v>
      </c>
      <c r="P1104" s="142">
        <f t="shared" si="11"/>
        <v>0</v>
      </c>
      <c r="Q1104" s="142">
        <v>0</v>
      </c>
      <c r="R1104" s="142">
        <f t="shared" si="12"/>
        <v>0</v>
      </c>
      <c r="S1104" s="142">
        <v>0</v>
      </c>
      <c r="T1104" s="143">
        <f t="shared" si="13"/>
        <v>0</v>
      </c>
      <c r="AR1104" s="144" t="s">
        <v>293</v>
      </c>
      <c r="AT1104" s="144" t="s">
        <v>123</v>
      </c>
      <c r="AU1104" s="144" t="s">
        <v>129</v>
      </c>
      <c r="AY1104" s="17" t="s">
        <v>120</v>
      </c>
      <c r="BE1104" s="145">
        <f t="shared" si="14"/>
        <v>0</v>
      </c>
      <c r="BF1104" s="145">
        <f t="shared" si="15"/>
        <v>0</v>
      </c>
      <c r="BG1104" s="145">
        <f t="shared" si="16"/>
        <v>0</v>
      </c>
      <c r="BH1104" s="145">
        <f t="shared" si="17"/>
        <v>0</v>
      </c>
      <c r="BI1104" s="145">
        <f t="shared" si="18"/>
        <v>0</v>
      </c>
      <c r="BJ1104" s="17" t="s">
        <v>129</v>
      </c>
      <c r="BK1104" s="145">
        <f t="shared" si="19"/>
        <v>0</v>
      </c>
      <c r="BL1104" s="17" t="s">
        <v>293</v>
      </c>
      <c r="BM1104" s="144" t="s">
        <v>1709</v>
      </c>
    </row>
    <row r="1105" spans="2:65" s="1" customFormat="1" ht="21.75" customHeight="1">
      <c r="B1105" s="132"/>
      <c r="C1105" s="133" t="s">
        <v>1710</v>
      </c>
      <c r="D1105" s="133" t="s">
        <v>123</v>
      </c>
      <c r="E1105" s="134" t="s">
        <v>1711</v>
      </c>
      <c r="F1105" s="135" t="s">
        <v>1712</v>
      </c>
      <c r="G1105" s="136" t="s">
        <v>339</v>
      </c>
      <c r="H1105" s="137">
        <v>26</v>
      </c>
      <c r="I1105" s="138"/>
      <c r="J1105" s="139">
        <f t="shared" si="10"/>
        <v>0</v>
      </c>
      <c r="K1105" s="135" t="s">
        <v>1</v>
      </c>
      <c r="L1105" s="32"/>
      <c r="M1105" s="140" t="s">
        <v>1</v>
      </c>
      <c r="N1105" s="141" t="s">
        <v>43</v>
      </c>
      <c r="P1105" s="142">
        <f t="shared" si="11"/>
        <v>0</v>
      </c>
      <c r="Q1105" s="142">
        <v>0</v>
      </c>
      <c r="R1105" s="142">
        <f t="shared" si="12"/>
        <v>0</v>
      </c>
      <c r="S1105" s="142">
        <v>0</v>
      </c>
      <c r="T1105" s="143">
        <f t="shared" si="13"/>
        <v>0</v>
      </c>
      <c r="AR1105" s="144" t="s">
        <v>293</v>
      </c>
      <c r="AT1105" s="144" t="s">
        <v>123</v>
      </c>
      <c r="AU1105" s="144" t="s">
        <v>129</v>
      </c>
      <c r="AY1105" s="17" t="s">
        <v>120</v>
      </c>
      <c r="BE1105" s="145">
        <f t="shared" si="14"/>
        <v>0</v>
      </c>
      <c r="BF1105" s="145">
        <f t="shared" si="15"/>
        <v>0</v>
      </c>
      <c r="BG1105" s="145">
        <f t="shared" si="16"/>
        <v>0</v>
      </c>
      <c r="BH1105" s="145">
        <f t="shared" si="17"/>
        <v>0</v>
      </c>
      <c r="BI1105" s="145">
        <f t="shared" si="18"/>
        <v>0</v>
      </c>
      <c r="BJ1105" s="17" t="s">
        <v>129</v>
      </c>
      <c r="BK1105" s="145">
        <f t="shared" si="19"/>
        <v>0</v>
      </c>
      <c r="BL1105" s="17" t="s">
        <v>293</v>
      </c>
      <c r="BM1105" s="144" t="s">
        <v>1713</v>
      </c>
    </row>
    <row r="1106" spans="2:65" s="1" customFormat="1" ht="21.75" customHeight="1">
      <c r="B1106" s="132"/>
      <c r="C1106" s="133" t="s">
        <v>1714</v>
      </c>
      <c r="D1106" s="133" t="s">
        <v>123</v>
      </c>
      <c r="E1106" s="134" t="s">
        <v>1715</v>
      </c>
      <c r="F1106" s="135" t="s">
        <v>1716</v>
      </c>
      <c r="G1106" s="136" t="s">
        <v>339</v>
      </c>
      <c r="H1106" s="137">
        <v>30</v>
      </c>
      <c r="I1106" s="138"/>
      <c r="J1106" s="139">
        <f t="shared" si="10"/>
        <v>0</v>
      </c>
      <c r="K1106" s="135" t="s">
        <v>1</v>
      </c>
      <c r="L1106" s="32"/>
      <c r="M1106" s="140" t="s">
        <v>1</v>
      </c>
      <c r="N1106" s="141" t="s">
        <v>43</v>
      </c>
      <c r="P1106" s="142">
        <f t="shared" si="11"/>
        <v>0</v>
      </c>
      <c r="Q1106" s="142">
        <v>0</v>
      </c>
      <c r="R1106" s="142">
        <f t="shared" si="12"/>
        <v>0</v>
      </c>
      <c r="S1106" s="142">
        <v>0</v>
      </c>
      <c r="T1106" s="143">
        <f t="shared" si="13"/>
        <v>0</v>
      </c>
      <c r="AR1106" s="144" t="s">
        <v>293</v>
      </c>
      <c r="AT1106" s="144" t="s">
        <v>123</v>
      </c>
      <c r="AU1106" s="144" t="s">
        <v>129</v>
      </c>
      <c r="AY1106" s="17" t="s">
        <v>120</v>
      </c>
      <c r="BE1106" s="145">
        <f t="shared" si="14"/>
        <v>0</v>
      </c>
      <c r="BF1106" s="145">
        <f t="shared" si="15"/>
        <v>0</v>
      </c>
      <c r="BG1106" s="145">
        <f t="shared" si="16"/>
        <v>0</v>
      </c>
      <c r="BH1106" s="145">
        <f t="shared" si="17"/>
        <v>0</v>
      </c>
      <c r="BI1106" s="145">
        <f t="shared" si="18"/>
        <v>0</v>
      </c>
      <c r="BJ1106" s="17" t="s">
        <v>129</v>
      </c>
      <c r="BK1106" s="145">
        <f t="shared" si="19"/>
        <v>0</v>
      </c>
      <c r="BL1106" s="17" t="s">
        <v>293</v>
      </c>
      <c r="BM1106" s="144" t="s">
        <v>1717</v>
      </c>
    </row>
    <row r="1107" spans="2:65" s="1" customFormat="1" ht="21.75" customHeight="1">
      <c r="B1107" s="132"/>
      <c r="C1107" s="133" t="s">
        <v>1718</v>
      </c>
      <c r="D1107" s="133" t="s">
        <v>123</v>
      </c>
      <c r="E1107" s="134" t="s">
        <v>1719</v>
      </c>
      <c r="F1107" s="135" t="s">
        <v>1720</v>
      </c>
      <c r="G1107" s="136" t="s">
        <v>339</v>
      </c>
      <c r="H1107" s="137">
        <v>2</v>
      </c>
      <c r="I1107" s="138"/>
      <c r="J1107" s="139">
        <f t="shared" si="10"/>
        <v>0</v>
      </c>
      <c r="K1107" s="135" t="s">
        <v>1</v>
      </c>
      <c r="L1107" s="32"/>
      <c r="M1107" s="140" t="s">
        <v>1</v>
      </c>
      <c r="N1107" s="141" t="s">
        <v>43</v>
      </c>
      <c r="P1107" s="142">
        <f t="shared" si="11"/>
        <v>0</v>
      </c>
      <c r="Q1107" s="142">
        <v>0</v>
      </c>
      <c r="R1107" s="142">
        <f t="shared" si="12"/>
        <v>0</v>
      </c>
      <c r="S1107" s="142">
        <v>0</v>
      </c>
      <c r="T1107" s="143">
        <f t="shared" si="13"/>
        <v>0</v>
      </c>
      <c r="AR1107" s="144" t="s">
        <v>293</v>
      </c>
      <c r="AT1107" s="144" t="s">
        <v>123</v>
      </c>
      <c r="AU1107" s="144" t="s">
        <v>129</v>
      </c>
      <c r="AY1107" s="17" t="s">
        <v>120</v>
      </c>
      <c r="BE1107" s="145">
        <f t="shared" si="14"/>
        <v>0</v>
      </c>
      <c r="BF1107" s="145">
        <f t="shared" si="15"/>
        <v>0</v>
      </c>
      <c r="BG1107" s="145">
        <f t="shared" si="16"/>
        <v>0</v>
      </c>
      <c r="BH1107" s="145">
        <f t="shared" si="17"/>
        <v>0</v>
      </c>
      <c r="BI1107" s="145">
        <f t="shared" si="18"/>
        <v>0</v>
      </c>
      <c r="BJ1107" s="17" t="s">
        <v>129</v>
      </c>
      <c r="BK1107" s="145">
        <f t="shared" si="19"/>
        <v>0</v>
      </c>
      <c r="BL1107" s="17" t="s">
        <v>293</v>
      </c>
      <c r="BM1107" s="144" t="s">
        <v>1721</v>
      </c>
    </row>
    <row r="1108" spans="2:65" s="1" customFormat="1" ht="16.5" customHeight="1">
      <c r="B1108" s="132"/>
      <c r="C1108" s="133" t="s">
        <v>1722</v>
      </c>
      <c r="D1108" s="133" t="s">
        <v>123</v>
      </c>
      <c r="E1108" s="134" t="s">
        <v>1723</v>
      </c>
      <c r="F1108" s="135" t="s">
        <v>1724</v>
      </c>
      <c r="G1108" s="136" t="s">
        <v>322</v>
      </c>
      <c r="H1108" s="137">
        <v>4</v>
      </c>
      <c r="I1108" s="138"/>
      <c r="J1108" s="139">
        <f t="shared" si="10"/>
        <v>0</v>
      </c>
      <c r="K1108" s="135" t="s">
        <v>1</v>
      </c>
      <c r="L1108" s="32"/>
      <c r="M1108" s="140" t="s">
        <v>1</v>
      </c>
      <c r="N1108" s="141" t="s">
        <v>43</v>
      </c>
      <c r="P1108" s="142">
        <f t="shared" si="11"/>
        <v>0</v>
      </c>
      <c r="Q1108" s="142">
        <v>0</v>
      </c>
      <c r="R1108" s="142">
        <f t="shared" si="12"/>
        <v>0</v>
      </c>
      <c r="S1108" s="142">
        <v>0</v>
      </c>
      <c r="T1108" s="143">
        <f t="shared" si="13"/>
        <v>0</v>
      </c>
      <c r="AR1108" s="144" t="s">
        <v>293</v>
      </c>
      <c r="AT1108" s="144" t="s">
        <v>123</v>
      </c>
      <c r="AU1108" s="144" t="s">
        <v>129</v>
      </c>
      <c r="AY1108" s="17" t="s">
        <v>120</v>
      </c>
      <c r="BE1108" s="145">
        <f t="shared" si="14"/>
        <v>0</v>
      </c>
      <c r="BF1108" s="145">
        <f t="shared" si="15"/>
        <v>0</v>
      </c>
      <c r="BG1108" s="145">
        <f t="shared" si="16"/>
        <v>0</v>
      </c>
      <c r="BH1108" s="145">
        <f t="shared" si="17"/>
        <v>0</v>
      </c>
      <c r="BI1108" s="145">
        <f t="shared" si="18"/>
        <v>0</v>
      </c>
      <c r="BJ1108" s="17" t="s">
        <v>129</v>
      </c>
      <c r="BK1108" s="145">
        <f t="shared" si="19"/>
        <v>0</v>
      </c>
      <c r="BL1108" s="17" t="s">
        <v>293</v>
      </c>
      <c r="BM1108" s="144" t="s">
        <v>1725</v>
      </c>
    </row>
    <row r="1109" spans="2:65" s="1" customFormat="1" ht="16.5" customHeight="1">
      <c r="B1109" s="132"/>
      <c r="C1109" s="133" t="s">
        <v>1726</v>
      </c>
      <c r="D1109" s="133" t="s">
        <v>123</v>
      </c>
      <c r="E1109" s="134" t="s">
        <v>1727</v>
      </c>
      <c r="F1109" s="135" t="s">
        <v>1728</v>
      </c>
      <c r="G1109" s="136" t="s">
        <v>322</v>
      </c>
      <c r="H1109" s="137">
        <v>6</v>
      </c>
      <c r="I1109" s="138"/>
      <c r="J1109" s="139">
        <f t="shared" si="10"/>
        <v>0</v>
      </c>
      <c r="K1109" s="135" t="s">
        <v>1</v>
      </c>
      <c r="L1109" s="32"/>
      <c r="M1109" s="140" t="s">
        <v>1</v>
      </c>
      <c r="N1109" s="141" t="s">
        <v>43</v>
      </c>
      <c r="P1109" s="142">
        <f t="shared" si="11"/>
        <v>0</v>
      </c>
      <c r="Q1109" s="142">
        <v>0</v>
      </c>
      <c r="R1109" s="142">
        <f t="shared" si="12"/>
        <v>0</v>
      </c>
      <c r="S1109" s="142">
        <v>0</v>
      </c>
      <c r="T1109" s="143">
        <f t="shared" si="13"/>
        <v>0</v>
      </c>
      <c r="AR1109" s="144" t="s">
        <v>293</v>
      </c>
      <c r="AT1109" s="144" t="s">
        <v>123</v>
      </c>
      <c r="AU1109" s="144" t="s">
        <v>129</v>
      </c>
      <c r="AY1109" s="17" t="s">
        <v>120</v>
      </c>
      <c r="BE1109" s="145">
        <f t="shared" si="14"/>
        <v>0</v>
      </c>
      <c r="BF1109" s="145">
        <f t="shared" si="15"/>
        <v>0</v>
      </c>
      <c r="BG1109" s="145">
        <f t="shared" si="16"/>
        <v>0</v>
      </c>
      <c r="BH1109" s="145">
        <f t="shared" si="17"/>
        <v>0</v>
      </c>
      <c r="BI1109" s="145">
        <f t="shared" si="18"/>
        <v>0</v>
      </c>
      <c r="BJ1109" s="17" t="s">
        <v>129</v>
      </c>
      <c r="BK1109" s="145">
        <f t="shared" si="19"/>
        <v>0</v>
      </c>
      <c r="BL1109" s="17" t="s">
        <v>293</v>
      </c>
      <c r="BM1109" s="144" t="s">
        <v>1729</v>
      </c>
    </row>
    <row r="1110" spans="2:65" s="1" customFormat="1" ht="16.5" customHeight="1">
      <c r="B1110" s="132"/>
      <c r="C1110" s="133" t="s">
        <v>1730</v>
      </c>
      <c r="D1110" s="133" t="s">
        <v>123</v>
      </c>
      <c r="E1110" s="134" t="s">
        <v>1731</v>
      </c>
      <c r="F1110" s="135" t="s">
        <v>1732</v>
      </c>
      <c r="G1110" s="136" t="s">
        <v>322</v>
      </c>
      <c r="H1110" s="137">
        <v>1</v>
      </c>
      <c r="I1110" s="138"/>
      <c r="J1110" s="139">
        <f t="shared" si="10"/>
        <v>0</v>
      </c>
      <c r="K1110" s="135" t="s">
        <v>1</v>
      </c>
      <c r="L1110" s="32"/>
      <c r="M1110" s="140" t="s">
        <v>1</v>
      </c>
      <c r="N1110" s="141" t="s">
        <v>43</v>
      </c>
      <c r="P1110" s="142">
        <f t="shared" si="11"/>
        <v>0</v>
      </c>
      <c r="Q1110" s="142">
        <v>0</v>
      </c>
      <c r="R1110" s="142">
        <f t="shared" si="12"/>
        <v>0</v>
      </c>
      <c r="S1110" s="142">
        <v>0</v>
      </c>
      <c r="T1110" s="143">
        <f t="shared" si="13"/>
        <v>0</v>
      </c>
      <c r="AR1110" s="144" t="s">
        <v>293</v>
      </c>
      <c r="AT1110" s="144" t="s">
        <v>123</v>
      </c>
      <c r="AU1110" s="144" t="s">
        <v>129</v>
      </c>
      <c r="AY1110" s="17" t="s">
        <v>120</v>
      </c>
      <c r="BE1110" s="145">
        <f t="shared" si="14"/>
        <v>0</v>
      </c>
      <c r="BF1110" s="145">
        <f t="shared" si="15"/>
        <v>0</v>
      </c>
      <c r="BG1110" s="145">
        <f t="shared" si="16"/>
        <v>0</v>
      </c>
      <c r="BH1110" s="145">
        <f t="shared" si="17"/>
        <v>0</v>
      </c>
      <c r="BI1110" s="145">
        <f t="shared" si="18"/>
        <v>0</v>
      </c>
      <c r="BJ1110" s="17" t="s">
        <v>129</v>
      </c>
      <c r="BK1110" s="145">
        <f t="shared" si="19"/>
        <v>0</v>
      </c>
      <c r="BL1110" s="17" t="s">
        <v>293</v>
      </c>
      <c r="BM1110" s="144" t="s">
        <v>1733</v>
      </c>
    </row>
    <row r="1111" spans="2:65" s="1" customFormat="1" ht="16.5" customHeight="1">
      <c r="B1111" s="132"/>
      <c r="C1111" s="133" t="s">
        <v>1734</v>
      </c>
      <c r="D1111" s="133" t="s">
        <v>123</v>
      </c>
      <c r="E1111" s="134" t="s">
        <v>1735</v>
      </c>
      <c r="F1111" s="135" t="s">
        <v>1736</v>
      </c>
      <c r="G1111" s="136" t="s">
        <v>339</v>
      </c>
      <c r="H1111" s="137">
        <v>1</v>
      </c>
      <c r="I1111" s="138"/>
      <c r="J1111" s="139">
        <f t="shared" si="10"/>
        <v>0</v>
      </c>
      <c r="K1111" s="135" t="s">
        <v>1</v>
      </c>
      <c r="L1111" s="32"/>
      <c r="M1111" s="140" t="s">
        <v>1</v>
      </c>
      <c r="N1111" s="141" t="s">
        <v>43</v>
      </c>
      <c r="P1111" s="142">
        <f t="shared" si="11"/>
        <v>0</v>
      </c>
      <c r="Q1111" s="142">
        <v>0</v>
      </c>
      <c r="R1111" s="142">
        <f t="shared" si="12"/>
        <v>0</v>
      </c>
      <c r="S1111" s="142">
        <v>0</v>
      </c>
      <c r="T1111" s="143">
        <f t="shared" si="13"/>
        <v>0</v>
      </c>
      <c r="AR1111" s="144" t="s">
        <v>293</v>
      </c>
      <c r="AT1111" s="144" t="s">
        <v>123</v>
      </c>
      <c r="AU1111" s="144" t="s">
        <v>129</v>
      </c>
      <c r="AY1111" s="17" t="s">
        <v>120</v>
      </c>
      <c r="BE1111" s="145">
        <f t="shared" si="14"/>
        <v>0</v>
      </c>
      <c r="BF1111" s="145">
        <f t="shared" si="15"/>
        <v>0</v>
      </c>
      <c r="BG1111" s="145">
        <f t="shared" si="16"/>
        <v>0</v>
      </c>
      <c r="BH1111" s="145">
        <f t="shared" si="17"/>
        <v>0</v>
      </c>
      <c r="BI1111" s="145">
        <f t="shared" si="18"/>
        <v>0</v>
      </c>
      <c r="BJ1111" s="17" t="s">
        <v>129</v>
      </c>
      <c r="BK1111" s="145">
        <f t="shared" si="19"/>
        <v>0</v>
      </c>
      <c r="BL1111" s="17" t="s">
        <v>293</v>
      </c>
      <c r="BM1111" s="144" t="s">
        <v>1737</v>
      </c>
    </row>
    <row r="1112" spans="2:65" s="1" customFormat="1" ht="16.5" customHeight="1">
      <c r="B1112" s="132"/>
      <c r="C1112" s="133" t="s">
        <v>1738</v>
      </c>
      <c r="D1112" s="133" t="s">
        <v>123</v>
      </c>
      <c r="E1112" s="134" t="s">
        <v>1739</v>
      </c>
      <c r="F1112" s="135" t="s">
        <v>1740</v>
      </c>
      <c r="G1112" s="136" t="s">
        <v>339</v>
      </c>
      <c r="H1112" s="137">
        <v>1</v>
      </c>
      <c r="I1112" s="138"/>
      <c r="J1112" s="139">
        <f t="shared" si="10"/>
        <v>0</v>
      </c>
      <c r="K1112" s="135" t="s">
        <v>1</v>
      </c>
      <c r="L1112" s="32"/>
      <c r="M1112" s="140" t="s">
        <v>1</v>
      </c>
      <c r="N1112" s="141" t="s">
        <v>43</v>
      </c>
      <c r="P1112" s="142">
        <f t="shared" si="11"/>
        <v>0</v>
      </c>
      <c r="Q1112" s="142">
        <v>0</v>
      </c>
      <c r="R1112" s="142">
        <f t="shared" si="12"/>
        <v>0</v>
      </c>
      <c r="S1112" s="142">
        <v>0</v>
      </c>
      <c r="T1112" s="143">
        <f t="shared" si="13"/>
        <v>0</v>
      </c>
      <c r="AR1112" s="144" t="s">
        <v>293</v>
      </c>
      <c r="AT1112" s="144" t="s">
        <v>123</v>
      </c>
      <c r="AU1112" s="144" t="s">
        <v>129</v>
      </c>
      <c r="AY1112" s="17" t="s">
        <v>120</v>
      </c>
      <c r="BE1112" s="145">
        <f t="shared" si="14"/>
        <v>0</v>
      </c>
      <c r="BF1112" s="145">
        <f t="shared" si="15"/>
        <v>0</v>
      </c>
      <c r="BG1112" s="145">
        <f t="shared" si="16"/>
        <v>0</v>
      </c>
      <c r="BH1112" s="145">
        <f t="shared" si="17"/>
        <v>0</v>
      </c>
      <c r="BI1112" s="145">
        <f t="shared" si="18"/>
        <v>0</v>
      </c>
      <c r="BJ1112" s="17" t="s">
        <v>129</v>
      </c>
      <c r="BK1112" s="145">
        <f t="shared" si="19"/>
        <v>0</v>
      </c>
      <c r="BL1112" s="17" t="s">
        <v>293</v>
      </c>
      <c r="BM1112" s="144" t="s">
        <v>1741</v>
      </c>
    </row>
    <row r="1113" spans="2:65" s="1" customFormat="1" ht="21.75" customHeight="1">
      <c r="B1113" s="132"/>
      <c r="C1113" s="133" t="s">
        <v>1742</v>
      </c>
      <c r="D1113" s="133" t="s">
        <v>123</v>
      </c>
      <c r="E1113" s="134" t="s">
        <v>1743</v>
      </c>
      <c r="F1113" s="135" t="s">
        <v>1744</v>
      </c>
      <c r="G1113" s="136" t="s">
        <v>339</v>
      </c>
      <c r="H1113" s="137">
        <v>6</v>
      </c>
      <c r="I1113" s="138"/>
      <c r="J1113" s="139">
        <f t="shared" si="10"/>
        <v>0</v>
      </c>
      <c r="K1113" s="135" t="s">
        <v>1</v>
      </c>
      <c r="L1113" s="32"/>
      <c r="M1113" s="140" t="s">
        <v>1</v>
      </c>
      <c r="N1113" s="141" t="s">
        <v>43</v>
      </c>
      <c r="P1113" s="142">
        <f t="shared" si="11"/>
        <v>0</v>
      </c>
      <c r="Q1113" s="142">
        <v>0</v>
      </c>
      <c r="R1113" s="142">
        <f t="shared" si="12"/>
        <v>0</v>
      </c>
      <c r="S1113" s="142">
        <v>0</v>
      </c>
      <c r="T1113" s="143">
        <f t="shared" si="13"/>
        <v>0</v>
      </c>
      <c r="AR1113" s="144" t="s">
        <v>293</v>
      </c>
      <c r="AT1113" s="144" t="s">
        <v>123</v>
      </c>
      <c r="AU1113" s="144" t="s">
        <v>129</v>
      </c>
      <c r="AY1113" s="17" t="s">
        <v>120</v>
      </c>
      <c r="BE1113" s="145">
        <f t="shared" si="14"/>
        <v>0</v>
      </c>
      <c r="BF1113" s="145">
        <f t="shared" si="15"/>
        <v>0</v>
      </c>
      <c r="BG1113" s="145">
        <f t="shared" si="16"/>
        <v>0</v>
      </c>
      <c r="BH1113" s="145">
        <f t="shared" si="17"/>
        <v>0</v>
      </c>
      <c r="BI1113" s="145">
        <f t="shared" si="18"/>
        <v>0</v>
      </c>
      <c r="BJ1113" s="17" t="s">
        <v>129</v>
      </c>
      <c r="BK1113" s="145">
        <f t="shared" si="19"/>
        <v>0</v>
      </c>
      <c r="BL1113" s="17" t="s">
        <v>293</v>
      </c>
      <c r="BM1113" s="144" t="s">
        <v>1745</v>
      </c>
    </row>
    <row r="1114" spans="2:65" s="1" customFormat="1" ht="21.75" customHeight="1">
      <c r="B1114" s="132"/>
      <c r="C1114" s="133" t="s">
        <v>1746</v>
      </c>
      <c r="D1114" s="133" t="s">
        <v>123</v>
      </c>
      <c r="E1114" s="134" t="s">
        <v>1747</v>
      </c>
      <c r="F1114" s="135" t="s">
        <v>1748</v>
      </c>
      <c r="G1114" s="136" t="s">
        <v>339</v>
      </c>
      <c r="H1114" s="137">
        <v>36</v>
      </c>
      <c r="I1114" s="138"/>
      <c r="J1114" s="139">
        <f t="shared" si="10"/>
        <v>0</v>
      </c>
      <c r="K1114" s="135" t="s">
        <v>1</v>
      </c>
      <c r="L1114" s="32"/>
      <c r="M1114" s="140" t="s">
        <v>1</v>
      </c>
      <c r="N1114" s="141" t="s">
        <v>43</v>
      </c>
      <c r="P1114" s="142">
        <f t="shared" si="11"/>
        <v>0</v>
      </c>
      <c r="Q1114" s="142">
        <v>0</v>
      </c>
      <c r="R1114" s="142">
        <f t="shared" si="12"/>
        <v>0</v>
      </c>
      <c r="S1114" s="142">
        <v>0</v>
      </c>
      <c r="T1114" s="143">
        <f t="shared" si="13"/>
        <v>0</v>
      </c>
      <c r="AR1114" s="144" t="s">
        <v>293</v>
      </c>
      <c r="AT1114" s="144" t="s">
        <v>123</v>
      </c>
      <c r="AU1114" s="144" t="s">
        <v>129</v>
      </c>
      <c r="AY1114" s="17" t="s">
        <v>120</v>
      </c>
      <c r="BE1114" s="145">
        <f t="shared" si="14"/>
        <v>0</v>
      </c>
      <c r="BF1114" s="145">
        <f t="shared" si="15"/>
        <v>0</v>
      </c>
      <c r="BG1114" s="145">
        <f t="shared" si="16"/>
        <v>0</v>
      </c>
      <c r="BH1114" s="145">
        <f t="shared" si="17"/>
        <v>0</v>
      </c>
      <c r="BI1114" s="145">
        <f t="shared" si="18"/>
        <v>0</v>
      </c>
      <c r="BJ1114" s="17" t="s">
        <v>129</v>
      </c>
      <c r="BK1114" s="145">
        <f t="shared" si="19"/>
        <v>0</v>
      </c>
      <c r="BL1114" s="17" t="s">
        <v>293</v>
      </c>
      <c r="BM1114" s="144" t="s">
        <v>1749</v>
      </c>
    </row>
    <row r="1115" spans="2:65" s="1" customFormat="1" ht="16.5" customHeight="1">
      <c r="B1115" s="132"/>
      <c r="C1115" s="133" t="s">
        <v>1750</v>
      </c>
      <c r="D1115" s="133" t="s">
        <v>123</v>
      </c>
      <c r="E1115" s="134" t="s">
        <v>1751</v>
      </c>
      <c r="F1115" s="135" t="s">
        <v>1752</v>
      </c>
      <c r="G1115" s="136" t="s">
        <v>322</v>
      </c>
      <c r="H1115" s="137">
        <v>1</v>
      </c>
      <c r="I1115" s="138"/>
      <c r="J1115" s="139">
        <f t="shared" si="10"/>
        <v>0</v>
      </c>
      <c r="K1115" s="135" t="s">
        <v>1</v>
      </c>
      <c r="L1115" s="32"/>
      <c r="M1115" s="140" t="s">
        <v>1</v>
      </c>
      <c r="N1115" s="141" t="s">
        <v>43</v>
      </c>
      <c r="P1115" s="142">
        <f t="shared" si="11"/>
        <v>0</v>
      </c>
      <c r="Q1115" s="142">
        <v>0</v>
      </c>
      <c r="R1115" s="142">
        <f t="shared" si="12"/>
        <v>0</v>
      </c>
      <c r="S1115" s="142">
        <v>0</v>
      </c>
      <c r="T1115" s="143">
        <f t="shared" si="13"/>
        <v>0</v>
      </c>
      <c r="AR1115" s="144" t="s">
        <v>293</v>
      </c>
      <c r="AT1115" s="144" t="s">
        <v>123</v>
      </c>
      <c r="AU1115" s="144" t="s">
        <v>129</v>
      </c>
      <c r="AY1115" s="17" t="s">
        <v>120</v>
      </c>
      <c r="BE1115" s="145">
        <f t="shared" si="14"/>
        <v>0</v>
      </c>
      <c r="BF1115" s="145">
        <f t="shared" si="15"/>
        <v>0</v>
      </c>
      <c r="BG1115" s="145">
        <f t="shared" si="16"/>
        <v>0</v>
      </c>
      <c r="BH1115" s="145">
        <f t="shared" si="17"/>
        <v>0</v>
      </c>
      <c r="BI1115" s="145">
        <f t="shared" si="18"/>
        <v>0</v>
      </c>
      <c r="BJ1115" s="17" t="s">
        <v>129</v>
      </c>
      <c r="BK1115" s="145">
        <f t="shared" si="19"/>
        <v>0</v>
      </c>
      <c r="BL1115" s="17" t="s">
        <v>293</v>
      </c>
      <c r="BM1115" s="144" t="s">
        <v>1753</v>
      </c>
    </row>
    <row r="1116" spans="2:65" s="1" customFormat="1" ht="16.5" customHeight="1">
      <c r="B1116" s="132"/>
      <c r="C1116" s="133" t="s">
        <v>1754</v>
      </c>
      <c r="D1116" s="133" t="s">
        <v>123</v>
      </c>
      <c r="E1116" s="134" t="s">
        <v>1755</v>
      </c>
      <c r="F1116" s="135" t="s">
        <v>1756</v>
      </c>
      <c r="G1116" s="136" t="s">
        <v>339</v>
      </c>
      <c r="H1116" s="137">
        <v>42</v>
      </c>
      <c r="I1116" s="138"/>
      <c r="J1116" s="139">
        <f t="shared" si="10"/>
        <v>0</v>
      </c>
      <c r="K1116" s="135" t="s">
        <v>1</v>
      </c>
      <c r="L1116" s="32"/>
      <c r="M1116" s="140" t="s">
        <v>1</v>
      </c>
      <c r="N1116" s="141" t="s">
        <v>43</v>
      </c>
      <c r="P1116" s="142">
        <f t="shared" si="11"/>
        <v>0</v>
      </c>
      <c r="Q1116" s="142">
        <v>0</v>
      </c>
      <c r="R1116" s="142">
        <f t="shared" si="12"/>
        <v>0</v>
      </c>
      <c r="S1116" s="142">
        <v>0</v>
      </c>
      <c r="T1116" s="143">
        <f t="shared" si="13"/>
        <v>0</v>
      </c>
      <c r="AR1116" s="144" t="s">
        <v>293</v>
      </c>
      <c r="AT1116" s="144" t="s">
        <v>123</v>
      </c>
      <c r="AU1116" s="144" t="s">
        <v>129</v>
      </c>
      <c r="AY1116" s="17" t="s">
        <v>120</v>
      </c>
      <c r="BE1116" s="145">
        <f t="shared" si="14"/>
        <v>0</v>
      </c>
      <c r="BF1116" s="145">
        <f t="shared" si="15"/>
        <v>0</v>
      </c>
      <c r="BG1116" s="145">
        <f t="shared" si="16"/>
        <v>0</v>
      </c>
      <c r="BH1116" s="145">
        <f t="shared" si="17"/>
        <v>0</v>
      </c>
      <c r="BI1116" s="145">
        <f t="shared" si="18"/>
        <v>0</v>
      </c>
      <c r="BJ1116" s="17" t="s">
        <v>129</v>
      </c>
      <c r="BK1116" s="145">
        <f t="shared" si="19"/>
        <v>0</v>
      </c>
      <c r="BL1116" s="17" t="s">
        <v>293</v>
      </c>
      <c r="BM1116" s="144" t="s">
        <v>1757</v>
      </c>
    </row>
    <row r="1117" spans="2:65" s="1" customFormat="1" ht="21.75" customHeight="1">
      <c r="B1117" s="132"/>
      <c r="C1117" s="133" t="s">
        <v>1758</v>
      </c>
      <c r="D1117" s="133" t="s">
        <v>123</v>
      </c>
      <c r="E1117" s="134" t="s">
        <v>1759</v>
      </c>
      <c r="F1117" s="135" t="s">
        <v>1760</v>
      </c>
      <c r="G1117" s="136" t="s">
        <v>248</v>
      </c>
      <c r="H1117" s="137">
        <v>0.54700000000000004</v>
      </c>
      <c r="I1117" s="138"/>
      <c r="J1117" s="139">
        <f t="shared" si="10"/>
        <v>0</v>
      </c>
      <c r="K1117" s="135" t="s">
        <v>1</v>
      </c>
      <c r="L1117" s="32"/>
      <c r="M1117" s="140" t="s">
        <v>1</v>
      </c>
      <c r="N1117" s="141" t="s">
        <v>43</v>
      </c>
      <c r="P1117" s="142">
        <f t="shared" si="11"/>
        <v>0</v>
      </c>
      <c r="Q1117" s="142">
        <v>0</v>
      </c>
      <c r="R1117" s="142">
        <f t="shared" si="12"/>
        <v>0</v>
      </c>
      <c r="S1117" s="142">
        <v>0</v>
      </c>
      <c r="T1117" s="143">
        <f t="shared" si="13"/>
        <v>0</v>
      </c>
      <c r="AR1117" s="144" t="s">
        <v>293</v>
      </c>
      <c r="AT1117" s="144" t="s">
        <v>123</v>
      </c>
      <c r="AU1117" s="144" t="s">
        <v>129</v>
      </c>
      <c r="AY1117" s="17" t="s">
        <v>120</v>
      </c>
      <c r="BE1117" s="145">
        <f t="shared" si="14"/>
        <v>0</v>
      </c>
      <c r="BF1117" s="145">
        <f t="shared" si="15"/>
        <v>0</v>
      </c>
      <c r="BG1117" s="145">
        <f t="shared" si="16"/>
        <v>0</v>
      </c>
      <c r="BH1117" s="145">
        <f t="shared" si="17"/>
        <v>0</v>
      </c>
      <c r="BI1117" s="145">
        <f t="shared" si="18"/>
        <v>0</v>
      </c>
      <c r="BJ1117" s="17" t="s">
        <v>129</v>
      </c>
      <c r="BK1117" s="145">
        <f t="shared" si="19"/>
        <v>0</v>
      </c>
      <c r="BL1117" s="17" t="s">
        <v>293</v>
      </c>
      <c r="BM1117" s="144" t="s">
        <v>1761</v>
      </c>
    </row>
    <row r="1118" spans="2:65" s="1" customFormat="1" ht="21.75" customHeight="1">
      <c r="B1118" s="132"/>
      <c r="C1118" s="133" t="s">
        <v>1762</v>
      </c>
      <c r="D1118" s="133" t="s">
        <v>123</v>
      </c>
      <c r="E1118" s="134" t="s">
        <v>1763</v>
      </c>
      <c r="F1118" s="135" t="s">
        <v>1764</v>
      </c>
      <c r="G1118" s="136" t="s">
        <v>339</v>
      </c>
      <c r="H1118" s="137">
        <v>90</v>
      </c>
      <c r="I1118" s="138"/>
      <c r="J1118" s="139">
        <f t="shared" si="10"/>
        <v>0</v>
      </c>
      <c r="K1118" s="135" t="s">
        <v>1</v>
      </c>
      <c r="L1118" s="32"/>
      <c r="M1118" s="140" t="s">
        <v>1</v>
      </c>
      <c r="N1118" s="141" t="s">
        <v>43</v>
      </c>
      <c r="P1118" s="142">
        <f t="shared" si="11"/>
        <v>0</v>
      </c>
      <c r="Q1118" s="142">
        <v>0</v>
      </c>
      <c r="R1118" s="142">
        <f t="shared" si="12"/>
        <v>0</v>
      </c>
      <c r="S1118" s="142">
        <v>0</v>
      </c>
      <c r="T1118" s="143">
        <f t="shared" si="13"/>
        <v>0</v>
      </c>
      <c r="AR1118" s="144" t="s">
        <v>293</v>
      </c>
      <c r="AT1118" s="144" t="s">
        <v>123</v>
      </c>
      <c r="AU1118" s="144" t="s">
        <v>129</v>
      </c>
      <c r="AY1118" s="17" t="s">
        <v>120</v>
      </c>
      <c r="BE1118" s="145">
        <f t="shared" si="14"/>
        <v>0</v>
      </c>
      <c r="BF1118" s="145">
        <f t="shared" si="15"/>
        <v>0</v>
      </c>
      <c r="BG1118" s="145">
        <f t="shared" si="16"/>
        <v>0</v>
      </c>
      <c r="BH1118" s="145">
        <f t="shared" si="17"/>
        <v>0</v>
      </c>
      <c r="BI1118" s="145">
        <f t="shared" si="18"/>
        <v>0</v>
      </c>
      <c r="BJ1118" s="17" t="s">
        <v>129</v>
      </c>
      <c r="BK1118" s="145">
        <f t="shared" si="19"/>
        <v>0</v>
      </c>
      <c r="BL1118" s="17" t="s">
        <v>293</v>
      </c>
      <c r="BM1118" s="144" t="s">
        <v>1765</v>
      </c>
    </row>
    <row r="1119" spans="2:65" s="1" customFormat="1" ht="16.5" customHeight="1">
      <c r="B1119" s="132"/>
      <c r="C1119" s="133" t="s">
        <v>1766</v>
      </c>
      <c r="D1119" s="133" t="s">
        <v>123</v>
      </c>
      <c r="E1119" s="134" t="s">
        <v>1767</v>
      </c>
      <c r="F1119" s="135" t="s">
        <v>1768</v>
      </c>
      <c r="G1119" s="136" t="s">
        <v>322</v>
      </c>
      <c r="H1119" s="137">
        <v>2</v>
      </c>
      <c r="I1119" s="138"/>
      <c r="J1119" s="139">
        <f t="shared" si="10"/>
        <v>0</v>
      </c>
      <c r="K1119" s="135" t="s">
        <v>1</v>
      </c>
      <c r="L1119" s="32"/>
      <c r="M1119" s="140" t="s">
        <v>1</v>
      </c>
      <c r="N1119" s="141" t="s">
        <v>43</v>
      </c>
      <c r="P1119" s="142">
        <f t="shared" si="11"/>
        <v>0</v>
      </c>
      <c r="Q1119" s="142">
        <v>0</v>
      </c>
      <c r="R1119" s="142">
        <f t="shared" si="12"/>
        <v>0</v>
      </c>
      <c r="S1119" s="142">
        <v>0</v>
      </c>
      <c r="T1119" s="143">
        <f t="shared" si="13"/>
        <v>0</v>
      </c>
      <c r="AR1119" s="144" t="s">
        <v>293</v>
      </c>
      <c r="AT1119" s="144" t="s">
        <v>123</v>
      </c>
      <c r="AU1119" s="144" t="s">
        <v>129</v>
      </c>
      <c r="AY1119" s="17" t="s">
        <v>120</v>
      </c>
      <c r="BE1119" s="145">
        <f t="shared" si="14"/>
        <v>0</v>
      </c>
      <c r="BF1119" s="145">
        <f t="shared" si="15"/>
        <v>0</v>
      </c>
      <c r="BG1119" s="145">
        <f t="shared" si="16"/>
        <v>0</v>
      </c>
      <c r="BH1119" s="145">
        <f t="shared" si="17"/>
        <v>0</v>
      </c>
      <c r="BI1119" s="145">
        <f t="shared" si="18"/>
        <v>0</v>
      </c>
      <c r="BJ1119" s="17" t="s">
        <v>129</v>
      </c>
      <c r="BK1119" s="145">
        <f t="shared" si="19"/>
        <v>0</v>
      </c>
      <c r="BL1119" s="17" t="s">
        <v>293</v>
      </c>
      <c r="BM1119" s="144" t="s">
        <v>1769</v>
      </c>
    </row>
    <row r="1120" spans="2:65" s="1" customFormat="1" ht="16.5" customHeight="1">
      <c r="B1120" s="132"/>
      <c r="C1120" s="133" t="s">
        <v>1770</v>
      </c>
      <c r="D1120" s="133" t="s">
        <v>123</v>
      </c>
      <c r="E1120" s="134" t="s">
        <v>1771</v>
      </c>
      <c r="F1120" s="135" t="s">
        <v>1772</v>
      </c>
      <c r="G1120" s="136" t="s">
        <v>322</v>
      </c>
      <c r="H1120" s="137">
        <v>7</v>
      </c>
      <c r="I1120" s="138"/>
      <c r="J1120" s="139">
        <f t="shared" ref="J1120:J1151" si="20">ROUND(I1120*H1120,2)</f>
        <v>0</v>
      </c>
      <c r="K1120" s="135" t="s">
        <v>1</v>
      </c>
      <c r="L1120" s="32"/>
      <c r="M1120" s="140" t="s">
        <v>1</v>
      </c>
      <c r="N1120" s="141" t="s">
        <v>43</v>
      </c>
      <c r="P1120" s="142">
        <f t="shared" ref="P1120:P1151" si="21">O1120*H1120</f>
        <v>0</v>
      </c>
      <c r="Q1120" s="142">
        <v>0</v>
      </c>
      <c r="R1120" s="142">
        <f t="shared" ref="R1120:R1151" si="22">Q1120*H1120</f>
        <v>0</v>
      </c>
      <c r="S1120" s="142">
        <v>0</v>
      </c>
      <c r="T1120" s="143">
        <f t="shared" ref="T1120:T1151" si="23">S1120*H1120</f>
        <v>0</v>
      </c>
      <c r="AR1120" s="144" t="s">
        <v>293</v>
      </c>
      <c r="AT1120" s="144" t="s">
        <v>123</v>
      </c>
      <c r="AU1120" s="144" t="s">
        <v>129</v>
      </c>
      <c r="AY1120" s="17" t="s">
        <v>120</v>
      </c>
      <c r="BE1120" s="145">
        <f t="shared" ref="BE1120:BE1151" si="24">IF(N1120="základní",J1120,0)</f>
        <v>0</v>
      </c>
      <c r="BF1120" s="145">
        <f t="shared" ref="BF1120:BF1151" si="25">IF(N1120="snížená",J1120,0)</f>
        <v>0</v>
      </c>
      <c r="BG1120" s="145">
        <f t="shared" ref="BG1120:BG1151" si="26">IF(N1120="zákl. přenesená",J1120,0)</f>
        <v>0</v>
      </c>
      <c r="BH1120" s="145">
        <f t="shared" ref="BH1120:BH1151" si="27">IF(N1120="sníž. přenesená",J1120,0)</f>
        <v>0</v>
      </c>
      <c r="BI1120" s="145">
        <f t="shared" ref="BI1120:BI1151" si="28">IF(N1120="nulová",J1120,0)</f>
        <v>0</v>
      </c>
      <c r="BJ1120" s="17" t="s">
        <v>129</v>
      </c>
      <c r="BK1120" s="145">
        <f t="shared" ref="BK1120:BK1151" si="29">ROUND(I1120*H1120,2)</f>
        <v>0</v>
      </c>
      <c r="BL1120" s="17" t="s">
        <v>293</v>
      </c>
      <c r="BM1120" s="144" t="s">
        <v>1773</v>
      </c>
    </row>
    <row r="1121" spans="2:65" s="1" customFormat="1" ht="21.75" customHeight="1">
      <c r="B1121" s="132"/>
      <c r="C1121" s="133" t="s">
        <v>1774</v>
      </c>
      <c r="D1121" s="133" t="s">
        <v>123</v>
      </c>
      <c r="E1121" s="134" t="s">
        <v>1775</v>
      </c>
      <c r="F1121" s="135" t="s">
        <v>1776</v>
      </c>
      <c r="G1121" s="136" t="s">
        <v>248</v>
      </c>
      <c r="H1121" s="137">
        <v>0.20599999999999999</v>
      </c>
      <c r="I1121" s="138"/>
      <c r="J1121" s="139">
        <f t="shared" si="20"/>
        <v>0</v>
      </c>
      <c r="K1121" s="135" t="s">
        <v>1</v>
      </c>
      <c r="L1121" s="32"/>
      <c r="M1121" s="140" t="s">
        <v>1</v>
      </c>
      <c r="N1121" s="141" t="s">
        <v>43</v>
      </c>
      <c r="P1121" s="142">
        <f t="shared" si="21"/>
        <v>0</v>
      </c>
      <c r="Q1121" s="142">
        <v>0</v>
      </c>
      <c r="R1121" s="142">
        <f t="shared" si="22"/>
        <v>0</v>
      </c>
      <c r="S1121" s="142">
        <v>0</v>
      </c>
      <c r="T1121" s="143">
        <f t="shared" si="23"/>
        <v>0</v>
      </c>
      <c r="AR1121" s="144" t="s">
        <v>293</v>
      </c>
      <c r="AT1121" s="144" t="s">
        <v>123</v>
      </c>
      <c r="AU1121" s="144" t="s">
        <v>129</v>
      </c>
      <c r="AY1121" s="17" t="s">
        <v>120</v>
      </c>
      <c r="BE1121" s="145">
        <f t="shared" si="24"/>
        <v>0</v>
      </c>
      <c r="BF1121" s="145">
        <f t="shared" si="25"/>
        <v>0</v>
      </c>
      <c r="BG1121" s="145">
        <f t="shared" si="26"/>
        <v>0</v>
      </c>
      <c r="BH1121" s="145">
        <f t="shared" si="27"/>
        <v>0</v>
      </c>
      <c r="BI1121" s="145">
        <f t="shared" si="28"/>
        <v>0</v>
      </c>
      <c r="BJ1121" s="17" t="s">
        <v>129</v>
      </c>
      <c r="BK1121" s="145">
        <f t="shared" si="29"/>
        <v>0</v>
      </c>
      <c r="BL1121" s="17" t="s">
        <v>293</v>
      </c>
      <c r="BM1121" s="144" t="s">
        <v>1777</v>
      </c>
    </row>
    <row r="1122" spans="2:65" s="1" customFormat="1" ht="24.2" customHeight="1">
      <c r="B1122" s="132"/>
      <c r="C1122" s="133" t="s">
        <v>1778</v>
      </c>
      <c r="D1122" s="133" t="s">
        <v>123</v>
      </c>
      <c r="E1122" s="134" t="s">
        <v>1779</v>
      </c>
      <c r="F1122" s="135" t="s">
        <v>1780</v>
      </c>
      <c r="G1122" s="136" t="s">
        <v>322</v>
      </c>
      <c r="H1122" s="137">
        <v>1</v>
      </c>
      <c r="I1122" s="138"/>
      <c r="J1122" s="139">
        <f t="shared" si="20"/>
        <v>0</v>
      </c>
      <c r="K1122" s="135" t="s">
        <v>1</v>
      </c>
      <c r="L1122" s="32"/>
      <c r="M1122" s="140" t="s">
        <v>1</v>
      </c>
      <c r="N1122" s="141" t="s">
        <v>43</v>
      </c>
      <c r="P1122" s="142">
        <f t="shared" si="21"/>
        <v>0</v>
      </c>
      <c r="Q1122" s="142">
        <v>0</v>
      </c>
      <c r="R1122" s="142">
        <f t="shared" si="22"/>
        <v>0</v>
      </c>
      <c r="S1122" s="142">
        <v>0</v>
      </c>
      <c r="T1122" s="143">
        <f t="shared" si="23"/>
        <v>0</v>
      </c>
      <c r="AR1122" s="144" t="s">
        <v>293</v>
      </c>
      <c r="AT1122" s="144" t="s">
        <v>123</v>
      </c>
      <c r="AU1122" s="144" t="s">
        <v>129</v>
      </c>
      <c r="AY1122" s="17" t="s">
        <v>120</v>
      </c>
      <c r="BE1122" s="145">
        <f t="shared" si="24"/>
        <v>0</v>
      </c>
      <c r="BF1122" s="145">
        <f t="shared" si="25"/>
        <v>0</v>
      </c>
      <c r="BG1122" s="145">
        <f t="shared" si="26"/>
        <v>0</v>
      </c>
      <c r="BH1122" s="145">
        <f t="shared" si="27"/>
        <v>0</v>
      </c>
      <c r="BI1122" s="145">
        <f t="shared" si="28"/>
        <v>0</v>
      </c>
      <c r="BJ1122" s="17" t="s">
        <v>129</v>
      </c>
      <c r="BK1122" s="145">
        <f t="shared" si="29"/>
        <v>0</v>
      </c>
      <c r="BL1122" s="17" t="s">
        <v>293</v>
      </c>
      <c r="BM1122" s="144" t="s">
        <v>1781</v>
      </c>
    </row>
    <row r="1123" spans="2:65" s="1" customFormat="1" ht="24.2" customHeight="1">
      <c r="B1123" s="132"/>
      <c r="C1123" s="133" t="s">
        <v>1782</v>
      </c>
      <c r="D1123" s="133" t="s">
        <v>123</v>
      </c>
      <c r="E1123" s="134" t="s">
        <v>1783</v>
      </c>
      <c r="F1123" s="135" t="s">
        <v>1784</v>
      </c>
      <c r="G1123" s="136" t="s">
        <v>322</v>
      </c>
      <c r="H1123" s="137">
        <v>16</v>
      </c>
      <c r="I1123" s="138"/>
      <c r="J1123" s="139">
        <f t="shared" si="20"/>
        <v>0</v>
      </c>
      <c r="K1123" s="135" t="s">
        <v>1</v>
      </c>
      <c r="L1123" s="32"/>
      <c r="M1123" s="140" t="s">
        <v>1</v>
      </c>
      <c r="N1123" s="141" t="s">
        <v>43</v>
      </c>
      <c r="P1123" s="142">
        <f t="shared" si="21"/>
        <v>0</v>
      </c>
      <c r="Q1123" s="142">
        <v>0</v>
      </c>
      <c r="R1123" s="142">
        <f t="shared" si="22"/>
        <v>0</v>
      </c>
      <c r="S1123" s="142">
        <v>0</v>
      </c>
      <c r="T1123" s="143">
        <f t="shared" si="23"/>
        <v>0</v>
      </c>
      <c r="AR1123" s="144" t="s">
        <v>293</v>
      </c>
      <c r="AT1123" s="144" t="s">
        <v>123</v>
      </c>
      <c r="AU1123" s="144" t="s">
        <v>129</v>
      </c>
      <c r="AY1123" s="17" t="s">
        <v>120</v>
      </c>
      <c r="BE1123" s="145">
        <f t="shared" si="24"/>
        <v>0</v>
      </c>
      <c r="BF1123" s="145">
        <f t="shared" si="25"/>
        <v>0</v>
      </c>
      <c r="BG1123" s="145">
        <f t="shared" si="26"/>
        <v>0</v>
      </c>
      <c r="BH1123" s="145">
        <f t="shared" si="27"/>
        <v>0</v>
      </c>
      <c r="BI1123" s="145">
        <f t="shared" si="28"/>
        <v>0</v>
      </c>
      <c r="BJ1123" s="17" t="s">
        <v>129</v>
      </c>
      <c r="BK1123" s="145">
        <f t="shared" si="29"/>
        <v>0</v>
      </c>
      <c r="BL1123" s="17" t="s">
        <v>293</v>
      </c>
      <c r="BM1123" s="144" t="s">
        <v>1785</v>
      </c>
    </row>
    <row r="1124" spans="2:65" s="1" customFormat="1" ht="16.5" customHeight="1">
      <c r="B1124" s="132"/>
      <c r="C1124" s="133" t="s">
        <v>1786</v>
      </c>
      <c r="D1124" s="133" t="s">
        <v>123</v>
      </c>
      <c r="E1124" s="134" t="s">
        <v>1787</v>
      </c>
      <c r="F1124" s="135" t="s">
        <v>1788</v>
      </c>
      <c r="G1124" s="136" t="s">
        <v>322</v>
      </c>
      <c r="H1124" s="137">
        <v>4</v>
      </c>
      <c r="I1124" s="138"/>
      <c r="J1124" s="139">
        <f t="shared" si="20"/>
        <v>0</v>
      </c>
      <c r="K1124" s="135" t="s">
        <v>1</v>
      </c>
      <c r="L1124" s="32"/>
      <c r="M1124" s="140" t="s">
        <v>1</v>
      </c>
      <c r="N1124" s="141" t="s">
        <v>43</v>
      </c>
      <c r="P1124" s="142">
        <f t="shared" si="21"/>
        <v>0</v>
      </c>
      <c r="Q1124" s="142">
        <v>0</v>
      </c>
      <c r="R1124" s="142">
        <f t="shared" si="22"/>
        <v>0</v>
      </c>
      <c r="S1124" s="142">
        <v>0</v>
      </c>
      <c r="T1124" s="143">
        <f t="shared" si="23"/>
        <v>0</v>
      </c>
      <c r="AR1124" s="144" t="s">
        <v>293</v>
      </c>
      <c r="AT1124" s="144" t="s">
        <v>123</v>
      </c>
      <c r="AU1124" s="144" t="s">
        <v>129</v>
      </c>
      <c r="AY1124" s="17" t="s">
        <v>120</v>
      </c>
      <c r="BE1124" s="145">
        <f t="shared" si="24"/>
        <v>0</v>
      </c>
      <c r="BF1124" s="145">
        <f t="shared" si="25"/>
        <v>0</v>
      </c>
      <c r="BG1124" s="145">
        <f t="shared" si="26"/>
        <v>0</v>
      </c>
      <c r="BH1124" s="145">
        <f t="shared" si="27"/>
        <v>0</v>
      </c>
      <c r="BI1124" s="145">
        <f t="shared" si="28"/>
        <v>0</v>
      </c>
      <c r="BJ1124" s="17" t="s">
        <v>129</v>
      </c>
      <c r="BK1124" s="145">
        <f t="shared" si="29"/>
        <v>0</v>
      </c>
      <c r="BL1124" s="17" t="s">
        <v>293</v>
      </c>
      <c r="BM1124" s="144" t="s">
        <v>1789</v>
      </c>
    </row>
    <row r="1125" spans="2:65" s="1" customFormat="1" ht="21.75" customHeight="1">
      <c r="B1125" s="132"/>
      <c r="C1125" s="133" t="s">
        <v>1790</v>
      </c>
      <c r="D1125" s="133" t="s">
        <v>123</v>
      </c>
      <c r="E1125" s="134" t="s">
        <v>1791</v>
      </c>
      <c r="F1125" s="135" t="s">
        <v>1792</v>
      </c>
      <c r="G1125" s="136" t="s">
        <v>322</v>
      </c>
      <c r="H1125" s="137">
        <v>1</v>
      </c>
      <c r="I1125" s="138"/>
      <c r="J1125" s="139">
        <f t="shared" si="20"/>
        <v>0</v>
      </c>
      <c r="K1125" s="135" t="s">
        <v>1</v>
      </c>
      <c r="L1125" s="32"/>
      <c r="M1125" s="140" t="s">
        <v>1</v>
      </c>
      <c r="N1125" s="141" t="s">
        <v>43</v>
      </c>
      <c r="P1125" s="142">
        <f t="shared" si="21"/>
        <v>0</v>
      </c>
      <c r="Q1125" s="142">
        <v>0</v>
      </c>
      <c r="R1125" s="142">
        <f t="shared" si="22"/>
        <v>0</v>
      </c>
      <c r="S1125" s="142">
        <v>0</v>
      </c>
      <c r="T1125" s="143">
        <f t="shared" si="23"/>
        <v>0</v>
      </c>
      <c r="AR1125" s="144" t="s">
        <v>293</v>
      </c>
      <c r="AT1125" s="144" t="s">
        <v>123</v>
      </c>
      <c r="AU1125" s="144" t="s">
        <v>129</v>
      </c>
      <c r="AY1125" s="17" t="s">
        <v>120</v>
      </c>
      <c r="BE1125" s="145">
        <f t="shared" si="24"/>
        <v>0</v>
      </c>
      <c r="BF1125" s="145">
        <f t="shared" si="25"/>
        <v>0</v>
      </c>
      <c r="BG1125" s="145">
        <f t="shared" si="26"/>
        <v>0</v>
      </c>
      <c r="BH1125" s="145">
        <f t="shared" si="27"/>
        <v>0</v>
      </c>
      <c r="BI1125" s="145">
        <f t="shared" si="28"/>
        <v>0</v>
      </c>
      <c r="BJ1125" s="17" t="s">
        <v>129</v>
      </c>
      <c r="BK1125" s="145">
        <f t="shared" si="29"/>
        <v>0</v>
      </c>
      <c r="BL1125" s="17" t="s">
        <v>293</v>
      </c>
      <c r="BM1125" s="144" t="s">
        <v>1793</v>
      </c>
    </row>
    <row r="1126" spans="2:65" s="1" customFormat="1" ht="24.2" customHeight="1">
      <c r="B1126" s="132"/>
      <c r="C1126" s="133" t="s">
        <v>1794</v>
      </c>
      <c r="D1126" s="133" t="s">
        <v>123</v>
      </c>
      <c r="E1126" s="134" t="s">
        <v>1795</v>
      </c>
      <c r="F1126" s="135" t="s">
        <v>1796</v>
      </c>
      <c r="G1126" s="136" t="s">
        <v>322</v>
      </c>
      <c r="H1126" s="137">
        <v>1</v>
      </c>
      <c r="I1126" s="138"/>
      <c r="J1126" s="139">
        <f t="shared" si="20"/>
        <v>0</v>
      </c>
      <c r="K1126" s="135" t="s">
        <v>1</v>
      </c>
      <c r="L1126" s="32"/>
      <c r="M1126" s="140" t="s">
        <v>1</v>
      </c>
      <c r="N1126" s="141" t="s">
        <v>43</v>
      </c>
      <c r="P1126" s="142">
        <f t="shared" si="21"/>
        <v>0</v>
      </c>
      <c r="Q1126" s="142">
        <v>0</v>
      </c>
      <c r="R1126" s="142">
        <f t="shared" si="22"/>
        <v>0</v>
      </c>
      <c r="S1126" s="142">
        <v>0</v>
      </c>
      <c r="T1126" s="143">
        <f t="shared" si="23"/>
        <v>0</v>
      </c>
      <c r="AR1126" s="144" t="s">
        <v>293</v>
      </c>
      <c r="AT1126" s="144" t="s">
        <v>123</v>
      </c>
      <c r="AU1126" s="144" t="s">
        <v>129</v>
      </c>
      <c r="AY1126" s="17" t="s">
        <v>120</v>
      </c>
      <c r="BE1126" s="145">
        <f t="shared" si="24"/>
        <v>0</v>
      </c>
      <c r="BF1126" s="145">
        <f t="shared" si="25"/>
        <v>0</v>
      </c>
      <c r="BG1126" s="145">
        <f t="shared" si="26"/>
        <v>0</v>
      </c>
      <c r="BH1126" s="145">
        <f t="shared" si="27"/>
        <v>0</v>
      </c>
      <c r="BI1126" s="145">
        <f t="shared" si="28"/>
        <v>0</v>
      </c>
      <c r="BJ1126" s="17" t="s">
        <v>129</v>
      </c>
      <c r="BK1126" s="145">
        <f t="shared" si="29"/>
        <v>0</v>
      </c>
      <c r="BL1126" s="17" t="s">
        <v>293</v>
      </c>
      <c r="BM1126" s="144" t="s">
        <v>1797</v>
      </c>
    </row>
    <row r="1127" spans="2:65" s="1" customFormat="1" ht="16.5" customHeight="1">
      <c r="B1127" s="132"/>
      <c r="C1127" s="133" t="s">
        <v>1798</v>
      </c>
      <c r="D1127" s="133" t="s">
        <v>123</v>
      </c>
      <c r="E1127" s="134" t="s">
        <v>1799</v>
      </c>
      <c r="F1127" s="135" t="s">
        <v>1800</v>
      </c>
      <c r="G1127" s="136" t="s">
        <v>322</v>
      </c>
      <c r="H1127" s="137">
        <v>1</v>
      </c>
      <c r="I1127" s="138"/>
      <c r="J1127" s="139">
        <f t="shared" si="20"/>
        <v>0</v>
      </c>
      <c r="K1127" s="135" t="s">
        <v>1</v>
      </c>
      <c r="L1127" s="32"/>
      <c r="M1127" s="140" t="s">
        <v>1</v>
      </c>
      <c r="N1127" s="141" t="s">
        <v>43</v>
      </c>
      <c r="P1127" s="142">
        <f t="shared" si="21"/>
        <v>0</v>
      </c>
      <c r="Q1127" s="142">
        <v>0</v>
      </c>
      <c r="R1127" s="142">
        <f t="shared" si="22"/>
        <v>0</v>
      </c>
      <c r="S1127" s="142">
        <v>0</v>
      </c>
      <c r="T1127" s="143">
        <f t="shared" si="23"/>
        <v>0</v>
      </c>
      <c r="AR1127" s="144" t="s">
        <v>293</v>
      </c>
      <c r="AT1127" s="144" t="s">
        <v>123</v>
      </c>
      <c r="AU1127" s="144" t="s">
        <v>129</v>
      </c>
      <c r="AY1127" s="17" t="s">
        <v>120</v>
      </c>
      <c r="BE1127" s="145">
        <f t="shared" si="24"/>
        <v>0</v>
      </c>
      <c r="BF1127" s="145">
        <f t="shared" si="25"/>
        <v>0</v>
      </c>
      <c r="BG1127" s="145">
        <f t="shared" si="26"/>
        <v>0</v>
      </c>
      <c r="BH1127" s="145">
        <f t="shared" si="27"/>
        <v>0</v>
      </c>
      <c r="BI1127" s="145">
        <f t="shared" si="28"/>
        <v>0</v>
      </c>
      <c r="BJ1127" s="17" t="s">
        <v>129</v>
      </c>
      <c r="BK1127" s="145">
        <f t="shared" si="29"/>
        <v>0</v>
      </c>
      <c r="BL1127" s="17" t="s">
        <v>293</v>
      </c>
      <c r="BM1127" s="144" t="s">
        <v>1801</v>
      </c>
    </row>
    <row r="1128" spans="2:65" s="1" customFormat="1" ht="21.75" customHeight="1">
      <c r="B1128" s="132"/>
      <c r="C1128" s="133" t="s">
        <v>1802</v>
      </c>
      <c r="D1128" s="133" t="s">
        <v>123</v>
      </c>
      <c r="E1128" s="134" t="s">
        <v>1803</v>
      </c>
      <c r="F1128" s="135" t="s">
        <v>1804</v>
      </c>
      <c r="G1128" s="136" t="s">
        <v>322</v>
      </c>
      <c r="H1128" s="137">
        <v>4</v>
      </c>
      <c r="I1128" s="138"/>
      <c r="J1128" s="139">
        <f t="shared" si="20"/>
        <v>0</v>
      </c>
      <c r="K1128" s="135" t="s">
        <v>1</v>
      </c>
      <c r="L1128" s="32"/>
      <c r="M1128" s="140" t="s">
        <v>1</v>
      </c>
      <c r="N1128" s="141" t="s">
        <v>43</v>
      </c>
      <c r="P1128" s="142">
        <f t="shared" si="21"/>
        <v>0</v>
      </c>
      <c r="Q1128" s="142">
        <v>0</v>
      </c>
      <c r="R1128" s="142">
        <f t="shared" si="22"/>
        <v>0</v>
      </c>
      <c r="S1128" s="142">
        <v>0</v>
      </c>
      <c r="T1128" s="143">
        <f t="shared" si="23"/>
        <v>0</v>
      </c>
      <c r="AR1128" s="144" t="s">
        <v>293</v>
      </c>
      <c r="AT1128" s="144" t="s">
        <v>123</v>
      </c>
      <c r="AU1128" s="144" t="s">
        <v>129</v>
      </c>
      <c r="AY1128" s="17" t="s">
        <v>120</v>
      </c>
      <c r="BE1128" s="145">
        <f t="shared" si="24"/>
        <v>0</v>
      </c>
      <c r="BF1128" s="145">
        <f t="shared" si="25"/>
        <v>0</v>
      </c>
      <c r="BG1128" s="145">
        <f t="shared" si="26"/>
        <v>0</v>
      </c>
      <c r="BH1128" s="145">
        <f t="shared" si="27"/>
        <v>0</v>
      </c>
      <c r="BI1128" s="145">
        <f t="shared" si="28"/>
        <v>0</v>
      </c>
      <c r="BJ1128" s="17" t="s">
        <v>129</v>
      </c>
      <c r="BK1128" s="145">
        <f t="shared" si="29"/>
        <v>0</v>
      </c>
      <c r="BL1128" s="17" t="s">
        <v>293</v>
      </c>
      <c r="BM1128" s="144" t="s">
        <v>1805</v>
      </c>
    </row>
    <row r="1129" spans="2:65" s="1" customFormat="1" ht="21.75" customHeight="1">
      <c r="B1129" s="132"/>
      <c r="C1129" s="133" t="s">
        <v>1806</v>
      </c>
      <c r="D1129" s="133" t="s">
        <v>123</v>
      </c>
      <c r="E1129" s="134" t="s">
        <v>1807</v>
      </c>
      <c r="F1129" s="135" t="s">
        <v>1808</v>
      </c>
      <c r="G1129" s="136" t="s">
        <v>322</v>
      </c>
      <c r="H1129" s="137">
        <v>8</v>
      </c>
      <c r="I1129" s="138"/>
      <c r="J1129" s="139">
        <f t="shared" si="20"/>
        <v>0</v>
      </c>
      <c r="K1129" s="135" t="s">
        <v>1</v>
      </c>
      <c r="L1129" s="32"/>
      <c r="M1129" s="140" t="s">
        <v>1</v>
      </c>
      <c r="N1129" s="141" t="s">
        <v>43</v>
      </c>
      <c r="P1129" s="142">
        <f t="shared" si="21"/>
        <v>0</v>
      </c>
      <c r="Q1129" s="142">
        <v>0</v>
      </c>
      <c r="R1129" s="142">
        <f t="shared" si="22"/>
        <v>0</v>
      </c>
      <c r="S1129" s="142">
        <v>0</v>
      </c>
      <c r="T1129" s="143">
        <f t="shared" si="23"/>
        <v>0</v>
      </c>
      <c r="AR1129" s="144" t="s">
        <v>293</v>
      </c>
      <c r="AT1129" s="144" t="s">
        <v>123</v>
      </c>
      <c r="AU1129" s="144" t="s">
        <v>129</v>
      </c>
      <c r="AY1129" s="17" t="s">
        <v>120</v>
      </c>
      <c r="BE1129" s="145">
        <f t="shared" si="24"/>
        <v>0</v>
      </c>
      <c r="BF1129" s="145">
        <f t="shared" si="25"/>
        <v>0</v>
      </c>
      <c r="BG1129" s="145">
        <f t="shared" si="26"/>
        <v>0</v>
      </c>
      <c r="BH1129" s="145">
        <f t="shared" si="27"/>
        <v>0</v>
      </c>
      <c r="BI1129" s="145">
        <f t="shared" si="28"/>
        <v>0</v>
      </c>
      <c r="BJ1129" s="17" t="s">
        <v>129</v>
      </c>
      <c r="BK1129" s="145">
        <f t="shared" si="29"/>
        <v>0</v>
      </c>
      <c r="BL1129" s="17" t="s">
        <v>293</v>
      </c>
      <c r="BM1129" s="144" t="s">
        <v>1809</v>
      </c>
    </row>
    <row r="1130" spans="2:65" s="1" customFormat="1" ht="16.5" customHeight="1">
      <c r="B1130" s="132"/>
      <c r="C1130" s="133" t="s">
        <v>1810</v>
      </c>
      <c r="D1130" s="133" t="s">
        <v>123</v>
      </c>
      <c r="E1130" s="134" t="s">
        <v>1811</v>
      </c>
      <c r="F1130" s="135" t="s">
        <v>1812</v>
      </c>
      <c r="G1130" s="136" t="s">
        <v>322</v>
      </c>
      <c r="H1130" s="137">
        <v>32</v>
      </c>
      <c r="I1130" s="138"/>
      <c r="J1130" s="139">
        <f t="shared" si="20"/>
        <v>0</v>
      </c>
      <c r="K1130" s="135" t="s">
        <v>1</v>
      </c>
      <c r="L1130" s="32"/>
      <c r="M1130" s="140" t="s">
        <v>1</v>
      </c>
      <c r="N1130" s="141" t="s">
        <v>43</v>
      </c>
      <c r="P1130" s="142">
        <f t="shared" si="21"/>
        <v>0</v>
      </c>
      <c r="Q1130" s="142">
        <v>0</v>
      </c>
      <c r="R1130" s="142">
        <f t="shared" si="22"/>
        <v>0</v>
      </c>
      <c r="S1130" s="142">
        <v>0</v>
      </c>
      <c r="T1130" s="143">
        <f t="shared" si="23"/>
        <v>0</v>
      </c>
      <c r="AR1130" s="144" t="s">
        <v>293</v>
      </c>
      <c r="AT1130" s="144" t="s">
        <v>123</v>
      </c>
      <c r="AU1130" s="144" t="s">
        <v>129</v>
      </c>
      <c r="AY1130" s="17" t="s">
        <v>120</v>
      </c>
      <c r="BE1130" s="145">
        <f t="shared" si="24"/>
        <v>0</v>
      </c>
      <c r="BF1130" s="145">
        <f t="shared" si="25"/>
        <v>0</v>
      </c>
      <c r="BG1130" s="145">
        <f t="shared" si="26"/>
        <v>0</v>
      </c>
      <c r="BH1130" s="145">
        <f t="shared" si="27"/>
        <v>0</v>
      </c>
      <c r="BI1130" s="145">
        <f t="shared" si="28"/>
        <v>0</v>
      </c>
      <c r="BJ1130" s="17" t="s">
        <v>129</v>
      </c>
      <c r="BK1130" s="145">
        <f t="shared" si="29"/>
        <v>0</v>
      </c>
      <c r="BL1130" s="17" t="s">
        <v>293</v>
      </c>
      <c r="BM1130" s="144" t="s">
        <v>1813</v>
      </c>
    </row>
    <row r="1131" spans="2:65" s="1" customFormat="1" ht="16.5" customHeight="1">
      <c r="B1131" s="132"/>
      <c r="C1131" s="133" t="s">
        <v>1814</v>
      </c>
      <c r="D1131" s="133" t="s">
        <v>123</v>
      </c>
      <c r="E1131" s="134" t="s">
        <v>1815</v>
      </c>
      <c r="F1131" s="135" t="s">
        <v>1816</v>
      </c>
      <c r="G1131" s="136" t="s">
        <v>1817</v>
      </c>
      <c r="H1131" s="137">
        <v>4</v>
      </c>
      <c r="I1131" s="138"/>
      <c r="J1131" s="139">
        <f t="shared" si="20"/>
        <v>0</v>
      </c>
      <c r="K1131" s="135" t="s">
        <v>1</v>
      </c>
      <c r="L1131" s="32"/>
      <c r="M1131" s="140" t="s">
        <v>1</v>
      </c>
      <c r="N1131" s="141" t="s">
        <v>43</v>
      </c>
      <c r="P1131" s="142">
        <f t="shared" si="21"/>
        <v>0</v>
      </c>
      <c r="Q1131" s="142">
        <v>0</v>
      </c>
      <c r="R1131" s="142">
        <f t="shared" si="22"/>
        <v>0</v>
      </c>
      <c r="S1131" s="142">
        <v>0</v>
      </c>
      <c r="T1131" s="143">
        <f t="shared" si="23"/>
        <v>0</v>
      </c>
      <c r="AR1131" s="144" t="s">
        <v>293</v>
      </c>
      <c r="AT1131" s="144" t="s">
        <v>123</v>
      </c>
      <c r="AU1131" s="144" t="s">
        <v>129</v>
      </c>
      <c r="AY1131" s="17" t="s">
        <v>120</v>
      </c>
      <c r="BE1131" s="145">
        <f t="shared" si="24"/>
        <v>0</v>
      </c>
      <c r="BF1131" s="145">
        <f t="shared" si="25"/>
        <v>0</v>
      </c>
      <c r="BG1131" s="145">
        <f t="shared" si="26"/>
        <v>0</v>
      </c>
      <c r="BH1131" s="145">
        <f t="shared" si="27"/>
        <v>0</v>
      </c>
      <c r="BI1131" s="145">
        <f t="shared" si="28"/>
        <v>0</v>
      </c>
      <c r="BJ1131" s="17" t="s">
        <v>129</v>
      </c>
      <c r="BK1131" s="145">
        <f t="shared" si="29"/>
        <v>0</v>
      </c>
      <c r="BL1131" s="17" t="s">
        <v>293</v>
      </c>
      <c r="BM1131" s="144" t="s">
        <v>1818</v>
      </c>
    </row>
    <row r="1132" spans="2:65" s="1" customFormat="1" ht="16.5" customHeight="1">
      <c r="B1132" s="132"/>
      <c r="C1132" s="133" t="s">
        <v>1819</v>
      </c>
      <c r="D1132" s="133" t="s">
        <v>123</v>
      </c>
      <c r="E1132" s="134" t="s">
        <v>1820</v>
      </c>
      <c r="F1132" s="135" t="s">
        <v>1821</v>
      </c>
      <c r="G1132" s="136" t="s">
        <v>339</v>
      </c>
      <c r="H1132" s="137">
        <v>83</v>
      </c>
      <c r="I1132" s="138"/>
      <c r="J1132" s="139">
        <f t="shared" si="20"/>
        <v>0</v>
      </c>
      <c r="K1132" s="135" t="s">
        <v>1</v>
      </c>
      <c r="L1132" s="32"/>
      <c r="M1132" s="140" t="s">
        <v>1</v>
      </c>
      <c r="N1132" s="141" t="s">
        <v>43</v>
      </c>
      <c r="P1132" s="142">
        <f t="shared" si="21"/>
        <v>0</v>
      </c>
      <c r="Q1132" s="142">
        <v>0</v>
      </c>
      <c r="R1132" s="142">
        <f t="shared" si="22"/>
        <v>0</v>
      </c>
      <c r="S1132" s="142">
        <v>0</v>
      </c>
      <c r="T1132" s="143">
        <f t="shared" si="23"/>
        <v>0</v>
      </c>
      <c r="AR1132" s="144" t="s">
        <v>293</v>
      </c>
      <c r="AT1132" s="144" t="s">
        <v>123</v>
      </c>
      <c r="AU1132" s="144" t="s">
        <v>129</v>
      </c>
      <c r="AY1132" s="17" t="s">
        <v>120</v>
      </c>
      <c r="BE1132" s="145">
        <f t="shared" si="24"/>
        <v>0</v>
      </c>
      <c r="BF1132" s="145">
        <f t="shared" si="25"/>
        <v>0</v>
      </c>
      <c r="BG1132" s="145">
        <f t="shared" si="26"/>
        <v>0</v>
      </c>
      <c r="BH1132" s="145">
        <f t="shared" si="27"/>
        <v>0</v>
      </c>
      <c r="BI1132" s="145">
        <f t="shared" si="28"/>
        <v>0</v>
      </c>
      <c r="BJ1132" s="17" t="s">
        <v>129</v>
      </c>
      <c r="BK1132" s="145">
        <f t="shared" si="29"/>
        <v>0</v>
      </c>
      <c r="BL1132" s="17" t="s">
        <v>293</v>
      </c>
      <c r="BM1132" s="144" t="s">
        <v>1822</v>
      </c>
    </row>
    <row r="1133" spans="2:65" s="1" customFormat="1" ht="16.5" customHeight="1">
      <c r="B1133" s="132"/>
      <c r="C1133" s="133" t="s">
        <v>1823</v>
      </c>
      <c r="D1133" s="133" t="s">
        <v>123</v>
      </c>
      <c r="E1133" s="134" t="s">
        <v>1824</v>
      </c>
      <c r="F1133" s="135" t="s">
        <v>1825</v>
      </c>
      <c r="G1133" s="136" t="s">
        <v>339</v>
      </c>
      <c r="H1133" s="137">
        <v>88</v>
      </c>
      <c r="I1133" s="138"/>
      <c r="J1133" s="139">
        <f t="shared" si="20"/>
        <v>0</v>
      </c>
      <c r="K1133" s="135" t="s">
        <v>1</v>
      </c>
      <c r="L1133" s="32"/>
      <c r="M1133" s="140" t="s">
        <v>1</v>
      </c>
      <c r="N1133" s="141" t="s">
        <v>43</v>
      </c>
      <c r="P1133" s="142">
        <f t="shared" si="21"/>
        <v>0</v>
      </c>
      <c r="Q1133" s="142">
        <v>0</v>
      </c>
      <c r="R1133" s="142">
        <f t="shared" si="22"/>
        <v>0</v>
      </c>
      <c r="S1133" s="142">
        <v>0</v>
      </c>
      <c r="T1133" s="143">
        <f t="shared" si="23"/>
        <v>0</v>
      </c>
      <c r="AR1133" s="144" t="s">
        <v>293</v>
      </c>
      <c r="AT1133" s="144" t="s">
        <v>123</v>
      </c>
      <c r="AU1133" s="144" t="s">
        <v>129</v>
      </c>
      <c r="AY1133" s="17" t="s">
        <v>120</v>
      </c>
      <c r="BE1133" s="145">
        <f t="shared" si="24"/>
        <v>0</v>
      </c>
      <c r="BF1133" s="145">
        <f t="shared" si="25"/>
        <v>0</v>
      </c>
      <c r="BG1133" s="145">
        <f t="shared" si="26"/>
        <v>0</v>
      </c>
      <c r="BH1133" s="145">
        <f t="shared" si="27"/>
        <v>0</v>
      </c>
      <c r="BI1133" s="145">
        <f t="shared" si="28"/>
        <v>0</v>
      </c>
      <c r="BJ1133" s="17" t="s">
        <v>129</v>
      </c>
      <c r="BK1133" s="145">
        <f t="shared" si="29"/>
        <v>0</v>
      </c>
      <c r="BL1133" s="17" t="s">
        <v>293</v>
      </c>
      <c r="BM1133" s="144" t="s">
        <v>1826</v>
      </c>
    </row>
    <row r="1134" spans="2:65" s="1" customFormat="1" ht="16.5" customHeight="1">
      <c r="B1134" s="132"/>
      <c r="C1134" s="133" t="s">
        <v>1827</v>
      </c>
      <c r="D1134" s="133" t="s">
        <v>123</v>
      </c>
      <c r="E1134" s="134" t="s">
        <v>1828</v>
      </c>
      <c r="F1134" s="135" t="s">
        <v>1829</v>
      </c>
      <c r="G1134" s="136" t="s">
        <v>339</v>
      </c>
      <c r="H1134" s="137">
        <v>13</v>
      </c>
      <c r="I1134" s="138"/>
      <c r="J1134" s="139">
        <f t="shared" si="20"/>
        <v>0</v>
      </c>
      <c r="K1134" s="135" t="s">
        <v>1</v>
      </c>
      <c r="L1134" s="32"/>
      <c r="M1134" s="140" t="s">
        <v>1</v>
      </c>
      <c r="N1134" s="141" t="s">
        <v>43</v>
      </c>
      <c r="P1134" s="142">
        <f t="shared" si="21"/>
        <v>0</v>
      </c>
      <c r="Q1134" s="142">
        <v>0</v>
      </c>
      <c r="R1134" s="142">
        <f t="shared" si="22"/>
        <v>0</v>
      </c>
      <c r="S1134" s="142">
        <v>0</v>
      </c>
      <c r="T1134" s="143">
        <f t="shared" si="23"/>
        <v>0</v>
      </c>
      <c r="AR1134" s="144" t="s">
        <v>293</v>
      </c>
      <c r="AT1134" s="144" t="s">
        <v>123</v>
      </c>
      <c r="AU1134" s="144" t="s">
        <v>129</v>
      </c>
      <c r="AY1134" s="17" t="s">
        <v>120</v>
      </c>
      <c r="BE1134" s="145">
        <f t="shared" si="24"/>
        <v>0</v>
      </c>
      <c r="BF1134" s="145">
        <f t="shared" si="25"/>
        <v>0</v>
      </c>
      <c r="BG1134" s="145">
        <f t="shared" si="26"/>
        <v>0</v>
      </c>
      <c r="BH1134" s="145">
        <f t="shared" si="27"/>
        <v>0</v>
      </c>
      <c r="BI1134" s="145">
        <f t="shared" si="28"/>
        <v>0</v>
      </c>
      <c r="BJ1134" s="17" t="s">
        <v>129</v>
      </c>
      <c r="BK1134" s="145">
        <f t="shared" si="29"/>
        <v>0</v>
      </c>
      <c r="BL1134" s="17" t="s">
        <v>293</v>
      </c>
      <c r="BM1134" s="144" t="s">
        <v>1830</v>
      </c>
    </row>
    <row r="1135" spans="2:65" s="1" customFormat="1" ht="24.2" customHeight="1">
      <c r="B1135" s="132"/>
      <c r="C1135" s="133" t="s">
        <v>1831</v>
      </c>
      <c r="D1135" s="133" t="s">
        <v>123</v>
      </c>
      <c r="E1135" s="134" t="s">
        <v>1832</v>
      </c>
      <c r="F1135" s="135" t="s">
        <v>1833</v>
      </c>
      <c r="G1135" s="136" t="s">
        <v>339</v>
      </c>
      <c r="H1135" s="137">
        <v>83</v>
      </c>
      <c r="I1135" s="138"/>
      <c r="J1135" s="139">
        <f t="shared" si="20"/>
        <v>0</v>
      </c>
      <c r="K1135" s="135" t="s">
        <v>1</v>
      </c>
      <c r="L1135" s="32"/>
      <c r="M1135" s="140" t="s">
        <v>1</v>
      </c>
      <c r="N1135" s="141" t="s">
        <v>43</v>
      </c>
      <c r="P1135" s="142">
        <f t="shared" si="21"/>
        <v>0</v>
      </c>
      <c r="Q1135" s="142">
        <v>0</v>
      </c>
      <c r="R1135" s="142">
        <f t="shared" si="22"/>
        <v>0</v>
      </c>
      <c r="S1135" s="142">
        <v>0</v>
      </c>
      <c r="T1135" s="143">
        <f t="shared" si="23"/>
        <v>0</v>
      </c>
      <c r="AR1135" s="144" t="s">
        <v>293</v>
      </c>
      <c r="AT1135" s="144" t="s">
        <v>123</v>
      </c>
      <c r="AU1135" s="144" t="s">
        <v>129</v>
      </c>
      <c r="AY1135" s="17" t="s">
        <v>120</v>
      </c>
      <c r="BE1135" s="145">
        <f t="shared" si="24"/>
        <v>0</v>
      </c>
      <c r="BF1135" s="145">
        <f t="shared" si="25"/>
        <v>0</v>
      </c>
      <c r="BG1135" s="145">
        <f t="shared" si="26"/>
        <v>0</v>
      </c>
      <c r="BH1135" s="145">
        <f t="shared" si="27"/>
        <v>0</v>
      </c>
      <c r="BI1135" s="145">
        <f t="shared" si="28"/>
        <v>0</v>
      </c>
      <c r="BJ1135" s="17" t="s">
        <v>129</v>
      </c>
      <c r="BK1135" s="145">
        <f t="shared" si="29"/>
        <v>0</v>
      </c>
      <c r="BL1135" s="17" t="s">
        <v>293</v>
      </c>
      <c r="BM1135" s="144" t="s">
        <v>1834</v>
      </c>
    </row>
    <row r="1136" spans="2:65" s="1" customFormat="1" ht="24.2" customHeight="1">
      <c r="B1136" s="132"/>
      <c r="C1136" s="133" t="s">
        <v>1835</v>
      </c>
      <c r="D1136" s="133" t="s">
        <v>123</v>
      </c>
      <c r="E1136" s="134" t="s">
        <v>1836</v>
      </c>
      <c r="F1136" s="135" t="s">
        <v>1837</v>
      </c>
      <c r="G1136" s="136" t="s">
        <v>339</v>
      </c>
      <c r="H1136" s="137">
        <v>88</v>
      </c>
      <c r="I1136" s="138"/>
      <c r="J1136" s="139">
        <f t="shared" si="20"/>
        <v>0</v>
      </c>
      <c r="K1136" s="135" t="s">
        <v>1</v>
      </c>
      <c r="L1136" s="32"/>
      <c r="M1136" s="140" t="s">
        <v>1</v>
      </c>
      <c r="N1136" s="141" t="s">
        <v>43</v>
      </c>
      <c r="P1136" s="142">
        <f t="shared" si="21"/>
        <v>0</v>
      </c>
      <c r="Q1136" s="142">
        <v>0</v>
      </c>
      <c r="R1136" s="142">
        <f t="shared" si="22"/>
        <v>0</v>
      </c>
      <c r="S1136" s="142">
        <v>0</v>
      </c>
      <c r="T1136" s="143">
        <f t="shared" si="23"/>
        <v>0</v>
      </c>
      <c r="AR1136" s="144" t="s">
        <v>293</v>
      </c>
      <c r="AT1136" s="144" t="s">
        <v>123</v>
      </c>
      <c r="AU1136" s="144" t="s">
        <v>129</v>
      </c>
      <c r="AY1136" s="17" t="s">
        <v>120</v>
      </c>
      <c r="BE1136" s="145">
        <f t="shared" si="24"/>
        <v>0</v>
      </c>
      <c r="BF1136" s="145">
        <f t="shared" si="25"/>
        <v>0</v>
      </c>
      <c r="BG1136" s="145">
        <f t="shared" si="26"/>
        <v>0</v>
      </c>
      <c r="BH1136" s="145">
        <f t="shared" si="27"/>
        <v>0</v>
      </c>
      <c r="BI1136" s="145">
        <f t="shared" si="28"/>
        <v>0</v>
      </c>
      <c r="BJ1136" s="17" t="s">
        <v>129</v>
      </c>
      <c r="BK1136" s="145">
        <f t="shared" si="29"/>
        <v>0</v>
      </c>
      <c r="BL1136" s="17" t="s">
        <v>293</v>
      </c>
      <c r="BM1136" s="144" t="s">
        <v>1838</v>
      </c>
    </row>
    <row r="1137" spans="2:65" s="1" customFormat="1" ht="24.2" customHeight="1">
      <c r="B1137" s="132"/>
      <c r="C1137" s="133" t="s">
        <v>1839</v>
      </c>
      <c r="D1137" s="133" t="s">
        <v>123</v>
      </c>
      <c r="E1137" s="134" t="s">
        <v>1840</v>
      </c>
      <c r="F1137" s="135" t="s">
        <v>1841</v>
      </c>
      <c r="G1137" s="136" t="s">
        <v>339</v>
      </c>
      <c r="H1137" s="137">
        <v>13</v>
      </c>
      <c r="I1137" s="138"/>
      <c r="J1137" s="139">
        <f t="shared" si="20"/>
        <v>0</v>
      </c>
      <c r="K1137" s="135" t="s">
        <v>1</v>
      </c>
      <c r="L1137" s="32"/>
      <c r="M1137" s="140" t="s">
        <v>1</v>
      </c>
      <c r="N1137" s="141" t="s">
        <v>43</v>
      </c>
      <c r="P1137" s="142">
        <f t="shared" si="21"/>
        <v>0</v>
      </c>
      <c r="Q1137" s="142">
        <v>0</v>
      </c>
      <c r="R1137" s="142">
        <f t="shared" si="22"/>
        <v>0</v>
      </c>
      <c r="S1137" s="142">
        <v>0</v>
      </c>
      <c r="T1137" s="143">
        <f t="shared" si="23"/>
        <v>0</v>
      </c>
      <c r="AR1137" s="144" t="s">
        <v>293</v>
      </c>
      <c r="AT1137" s="144" t="s">
        <v>123</v>
      </c>
      <c r="AU1137" s="144" t="s">
        <v>129</v>
      </c>
      <c r="AY1137" s="17" t="s">
        <v>120</v>
      </c>
      <c r="BE1137" s="145">
        <f t="shared" si="24"/>
        <v>0</v>
      </c>
      <c r="BF1137" s="145">
        <f t="shared" si="25"/>
        <v>0</v>
      </c>
      <c r="BG1137" s="145">
        <f t="shared" si="26"/>
        <v>0</v>
      </c>
      <c r="BH1137" s="145">
        <f t="shared" si="27"/>
        <v>0</v>
      </c>
      <c r="BI1137" s="145">
        <f t="shared" si="28"/>
        <v>0</v>
      </c>
      <c r="BJ1137" s="17" t="s">
        <v>129</v>
      </c>
      <c r="BK1137" s="145">
        <f t="shared" si="29"/>
        <v>0</v>
      </c>
      <c r="BL1137" s="17" t="s">
        <v>293</v>
      </c>
      <c r="BM1137" s="144" t="s">
        <v>1842</v>
      </c>
    </row>
    <row r="1138" spans="2:65" s="1" customFormat="1" ht="16.5" customHeight="1">
      <c r="B1138" s="132"/>
      <c r="C1138" s="133" t="s">
        <v>1843</v>
      </c>
      <c r="D1138" s="133" t="s">
        <v>123</v>
      </c>
      <c r="E1138" s="134" t="s">
        <v>1844</v>
      </c>
      <c r="F1138" s="135" t="s">
        <v>1845</v>
      </c>
      <c r="G1138" s="136" t="s">
        <v>339</v>
      </c>
      <c r="H1138" s="137">
        <v>184</v>
      </c>
      <c r="I1138" s="138"/>
      <c r="J1138" s="139">
        <f t="shared" si="20"/>
        <v>0</v>
      </c>
      <c r="K1138" s="135" t="s">
        <v>1</v>
      </c>
      <c r="L1138" s="32"/>
      <c r="M1138" s="140" t="s">
        <v>1</v>
      </c>
      <c r="N1138" s="141" t="s">
        <v>43</v>
      </c>
      <c r="P1138" s="142">
        <f t="shared" si="21"/>
        <v>0</v>
      </c>
      <c r="Q1138" s="142">
        <v>0</v>
      </c>
      <c r="R1138" s="142">
        <f t="shared" si="22"/>
        <v>0</v>
      </c>
      <c r="S1138" s="142">
        <v>0</v>
      </c>
      <c r="T1138" s="143">
        <f t="shared" si="23"/>
        <v>0</v>
      </c>
      <c r="AR1138" s="144" t="s">
        <v>293</v>
      </c>
      <c r="AT1138" s="144" t="s">
        <v>123</v>
      </c>
      <c r="AU1138" s="144" t="s">
        <v>129</v>
      </c>
      <c r="AY1138" s="17" t="s">
        <v>120</v>
      </c>
      <c r="BE1138" s="145">
        <f t="shared" si="24"/>
        <v>0</v>
      </c>
      <c r="BF1138" s="145">
        <f t="shared" si="25"/>
        <v>0</v>
      </c>
      <c r="BG1138" s="145">
        <f t="shared" si="26"/>
        <v>0</v>
      </c>
      <c r="BH1138" s="145">
        <f t="shared" si="27"/>
        <v>0</v>
      </c>
      <c r="BI1138" s="145">
        <f t="shared" si="28"/>
        <v>0</v>
      </c>
      <c r="BJ1138" s="17" t="s">
        <v>129</v>
      </c>
      <c r="BK1138" s="145">
        <f t="shared" si="29"/>
        <v>0</v>
      </c>
      <c r="BL1138" s="17" t="s">
        <v>293</v>
      </c>
      <c r="BM1138" s="144" t="s">
        <v>1846</v>
      </c>
    </row>
    <row r="1139" spans="2:65" s="1" customFormat="1" ht="21.75" customHeight="1">
      <c r="B1139" s="132"/>
      <c r="C1139" s="133" t="s">
        <v>1847</v>
      </c>
      <c r="D1139" s="133" t="s">
        <v>123</v>
      </c>
      <c r="E1139" s="134" t="s">
        <v>1848</v>
      </c>
      <c r="F1139" s="135" t="s">
        <v>1849</v>
      </c>
      <c r="G1139" s="136" t="s">
        <v>339</v>
      </c>
      <c r="H1139" s="137">
        <v>184</v>
      </c>
      <c r="I1139" s="138"/>
      <c r="J1139" s="139">
        <f t="shared" si="20"/>
        <v>0</v>
      </c>
      <c r="K1139" s="135" t="s">
        <v>1</v>
      </c>
      <c r="L1139" s="32"/>
      <c r="M1139" s="140" t="s">
        <v>1</v>
      </c>
      <c r="N1139" s="141" t="s">
        <v>43</v>
      </c>
      <c r="P1139" s="142">
        <f t="shared" si="21"/>
        <v>0</v>
      </c>
      <c r="Q1139" s="142">
        <v>0</v>
      </c>
      <c r="R1139" s="142">
        <f t="shared" si="22"/>
        <v>0</v>
      </c>
      <c r="S1139" s="142">
        <v>0</v>
      </c>
      <c r="T1139" s="143">
        <f t="shared" si="23"/>
        <v>0</v>
      </c>
      <c r="AR1139" s="144" t="s">
        <v>293</v>
      </c>
      <c r="AT1139" s="144" t="s">
        <v>123</v>
      </c>
      <c r="AU1139" s="144" t="s">
        <v>129</v>
      </c>
      <c r="AY1139" s="17" t="s">
        <v>120</v>
      </c>
      <c r="BE1139" s="145">
        <f t="shared" si="24"/>
        <v>0</v>
      </c>
      <c r="BF1139" s="145">
        <f t="shared" si="25"/>
        <v>0</v>
      </c>
      <c r="BG1139" s="145">
        <f t="shared" si="26"/>
        <v>0</v>
      </c>
      <c r="BH1139" s="145">
        <f t="shared" si="27"/>
        <v>0</v>
      </c>
      <c r="BI1139" s="145">
        <f t="shared" si="28"/>
        <v>0</v>
      </c>
      <c r="BJ1139" s="17" t="s">
        <v>129</v>
      </c>
      <c r="BK1139" s="145">
        <f t="shared" si="29"/>
        <v>0</v>
      </c>
      <c r="BL1139" s="17" t="s">
        <v>293</v>
      </c>
      <c r="BM1139" s="144" t="s">
        <v>1850</v>
      </c>
    </row>
    <row r="1140" spans="2:65" s="1" customFormat="1" ht="16.5" customHeight="1">
      <c r="B1140" s="132"/>
      <c r="C1140" s="133" t="s">
        <v>1851</v>
      </c>
      <c r="D1140" s="133" t="s">
        <v>123</v>
      </c>
      <c r="E1140" s="134" t="s">
        <v>1852</v>
      </c>
      <c r="F1140" s="135" t="s">
        <v>1853</v>
      </c>
      <c r="G1140" s="136" t="s">
        <v>248</v>
      </c>
      <c r="H1140" s="137">
        <v>0.91</v>
      </c>
      <c r="I1140" s="138"/>
      <c r="J1140" s="139">
        <f t="shared" si="20"/>
        <v>0</v>
      </c>
      <c r="K1140" s="135" t="s">
        <v>1</v>
      </c>
      <c r="L1140" s="32"/>
      <c r="M1140" s="140" t="s">
        <v>1</v>
      </c>
      <c r="N1140" s="141" t="s">
        <v>43</v>
      </c>
      <c r="P1140" s="142">
        <f t="shared" si="21"/>
        <v>0</v>
      </c>
      <c r="Q1140" s="142">
        <v>0</v>
      </c>
      <c r="R1140" s="142">
        <f t="shared" si="22"/>
        <v>0</v>
      </c>
      <c r="S1140" s="142">
        <v>0</v>
      </c>
      <c r="T1140" s="143">
        <f t="shared" si="23"/>
        <v>0</v>
      </c>
      <c r="AR1140" s="144" t="s">
        <v>293</v>
      </c>
      <c r="AT1140" s="144" t="s">
        <v>123</v>
      </c>
      <c r="AU1140" s="144" t="s">
        <v>129</v>
      </c>
      <c r="AY1140" s="17" t="s">
        <v>120</v>
      </c>
      <c r="BE1140" s="145">
        <f t="shared" si="24"/>
        <v>0</v>
      </c>
      <c r="BF1140" s="145">
        <f t="shared" si="25"/>
        <v>0</v>
      </c>
      <c r="BG1140" s="145">
        <f t="shared" si="26"/>
        <v>0</v>
      </c>
      <c r="BH1140" s="145">
        <f t="shared" si="27"/>
        <v>0</v>
      </c>
      <c r="BI1140" s="145">
        <f t="shared" si="28"/>
        <v>0</v>
      </c>
      <c r="BJ1140" s="17" t="s">
        <v>129</v>
      </c>
      <c r="BK1140" s="145">
        <f t="shared" si="29"/>
        <v>0</v>
      </c>
      <c r="BL1140" s="17" t="s">
        <v>293</v>
      </c>
      <c r="BM1140" s="144" t="s">
        <v>1854</v>
      </c>
    </row>
    <row r="1141" spans="2:65" s="1" customFormat="1" ht="24.2" customHeight="1">
      <c r="B1141" s="132"/>
      <c r="C1141" s="133" t="s">
        <v>1855</v>
      </c>
      <c r="D1141" s="133" t="s">
        <v>123</v>
      </c>
      <c r="E1141" s="134" t="s">
        <v>1856</v>
      </c>
      <c r="F1141" s="135" t="s">
        <v>1857</v>
      </c>
      <c r="G1141" s="136" t="s">
        <v>322</v>
      </c>
      <c r="H1141" s="137">
        <v>1</v>
      </c>
      <c r="I1141" s="138"/>
      <c r="J1141" s="139">
        <f t="shared" si="20"/>
        <v>0</v>
      </c>
      <c r="K1141" s="135" t="s">
        <v>1</v>
      </c>
      <c r="L1141" s="32"/>
      <c r="M1141" s="140" t="s">
        <v>1</v>
      </c>
      <c r="N1141" s="141" t="s">
        <v>43</v>
      </c>
      <c r="P1141" s="142">
        <f t="shared" si="21"/>
        <v>0</v>
      </c>
      <c r="Q1141" s="142">
        <v>0</v>
      </c>
      <c r="R1141" s="142">
        <f t="shared" si="22"/>
        <v>0</v>
      </c>
      <c r="S1141" s="142">
        <v>0</v>
      </c>
      <c r="T1141" s="143">
        <f t="shared" si="23"/>
        <v>0</v>
      </c>
      <c r="AR1141" s="144" t="s">
        <v>293</v>
      </c>
      <c r="AT1141" s="144" t="s">
        <v>123</v>
      </c>
      <c r="AU1141" s="144" t="s">
        <v>129</v>
      </c>
      <c r="AY1141" s="17" t="s">
        <v>120</v>
      </c>
      <c r="BE1141" s="145">
        <f t="shared" si="24"/>
        <v>0</v>
      </c>
      <c r="BF1141" s="145">
        <f t="shared" si="25"/>
        <v>0</v>
      </c>
      <c r="BG1141" s="145">
        <f t="shared" si="26"/>
        <v>0</v>
      </c>
      <c r="BH1141" s="145">
        <f t="shared" si="27"/>
        <v>0</v>
      </c>
      <c r="BI1141" s="145">
        <f t="shared" si="28"/>
        <v>0</v>
      </c>
      <c r="BJ1141" s="17" t="s">
        <v>129</v>
      </c>
      <c r="BK1141" s="145">
        <f t="shared" si="29"/>
        <v>0</v>
      </c>
      <c r="BL1141" s="17" t="s">
        <v>293</v>
      </c>
      <c r="BM1141" s="144" t="s">
        <v>1858</v>
      </c>
    </row>
    <row r="1142" spans="2:65" s="1" customFormat="1" ht="24.2" customHeight="1">
      <c r="B1142" s="132"/>
      <c r="C1142" s="133" t="s">
        <v>1859</v>
      </c>
      <c r="D1142" s="133" t="s">
        <v>123</v>
      </c>
      <c r="E1142" s="134" t="s">
        <v>1860</v>
      </c>
      <c r="F1142" s="135" t="s">
        <v>1861</v>
      </c>
      <c r="G1142" s="136" t="s">
        <v>322</v>
      </c>
      <c r="H1142" s="137">
        <v>1</v>
      </c>
      <c r="I1142" s="138"/>
      <c r="J1142" s="139">
        <f t="shared" si="20"/>
        <v>0</v>
      </c>
      <c r="K1142" s="135" t="s">
        <v>1</v>
      </c>
      <c r="L1142" s="32"/>
      <c r="M1142" s="140" t="s">
        <v>1</v>
      </c>
      <c r="N1142" s="141" t="s">
        <v>43</v>
      </c>
      <c r="P1142" s="142">
        <f t="shared" si="21"/>
        <v>0</v>
      </c>
      <c r="Q1142" s="142">
        <v>0</v>
      </c>
      <c r="R1142" s="142">
        <f t="shared" si="22"/>
        <v>0</v>
      </c>
      <c r="S1142" s="142">
        <v>0</v>
      </c>
      <c r="T1142" s="143">
        <f t="shared" si="23"/>
        <v>0</v>
      </c>
      <c r="AR1142" s="144" t="s">
        <v>293</v>
      </c>
      <c r="AT1142" s="144" t="s">
        <v>123</v>
      </c>
      <c r="AU1142" s="144" t="s">
        <v>129</v>
      </c>
      <c r="AY1142" s="17" t="s">
        <v>120</v>
      </c>
      <c r="BE1142" s="145">
        <f t="shared" si="24"/>
        <v>0</v>
      </c>
      <c r="BF1142" s="145">
        <f t="shared" si="25"/>
        <v>0</v>
      </c>
      <c r="BG1142" s="145">
        <f t="shared" si="26"/>
        <v>0</v>
      </c>
      <c r="BH1142" s="145">
        <f t="shared" si="27"/>
        <v>0</v>
      </c>
      <c r="BI1142" s="145">
        <f t="shared" si="28"/>
        <v>0</v>
      </c>
      <c r="BJ1142" s="17" t="s">
        <v>129</v>
      </c>
      <c r="BK1142" s="145">
        <f t="shared" si="29"/>
        <v>0</v>
      </c>
      <c r="BL1142" s="17" t="s">
        <v>293</v>
      </c>
      <c r="BM1142" s="144" t="s">
        <v>1862</v>
      </c>
    </row>
    <row r="1143" spans="2:65" s="1" customFormat="1" ht="16.5" customHeight="1">
      <c r="B1143" s="132"/>
      <c r="C1143" s="133" t="s">
        <v>1863</v>
      </c>
      <c r="D1143" s="133" t="s">
        <v>123</v>
      </c>
      <c r="E1143" s="134" t="s">
        <v>1864</v>
      </c>
      <c r="F1143" s="135" t="s">
        <v>1865</v>
      </c>
      <c r="G1143" s="136" t="s">
        <v>248</v>
      </c>
      <c r="H1143" s="137">
        <v>1E-3</v>
      </c>
      <c r="I1143" s="138"/>
      <c r="J1143" s="139">
        <f t="shared" si="20"/>
        <v>0</v>
      </c>
      <c r="K1143" s="135" t="s">
        <v>1</v>
      </c>
      <c r="L1143" s="32"/>
      <c r="M1143" s="140" t="s">
        <v>1</v>
      </c>
      <c r="N1143" s="141" t="s">
        <v>43</v>
      </c>
      <c r="P1143" s="142">
        <f t="shared" si="21"/>
        <v>0</v>
      </c>
      <c r="Q1143" s="142">
        <v>0</v>
      </c>
      <c r="R1143" s="142">
        <f t="shared" si="22"/>
        <v>0</v>
      </c>
      <c r="S1143" s="142">
        <v>0</v>
      </c>
      <c r="T1143" s="143">
        <f t="shared" si="23"/>
        <v>0</v>
      </c>
      <c r="AR1143" s="144" t="s">
        <v>293</v>
      </c>
      <c r="AT1143" s="144" t="s">
        <v>123</v>
      </c>
      <c r="AU1143" s="144" t="s">
        <v>129</v>
      </c>
      <c r="AY1143" s="17" t="s">
        <v>120</v>
      </c>
      <c r="BE1143" s="145">
        <f t="shared" si="24"/>
        <v>0</v>
      </c>
      <c r="BF1143" s="145">
        <f t="shared" si="25"/>
        <v>0</v>
      </c>
      <c r="BG1143" s="145">
        <f t="shared" si="26"/>
        <v>0</v>
      </c>
      <c r="BH1143" s="145">
        <f t="shared" si="27"/>
        <v>0</v>
      </c>
      <c r="BI1143" s="145">
        <f t="shared" si="28"/>
        <v>0</v>
      </c>
      <c r="BJ1143" s="17" t="s">
        <v>129</v>
      </c>
      <c r="BK1143" s="145">
        <f t="shared" si="29"/>
        <v>0</v>
      </c>
      <c r="BL1143" s="17" t="s">
        <v>293</v>
      </c>
      <c r="BM1143" s="144" t="s">
        <v>1866</v>
      </c>
    </row>
    <row r="1144" spans="2:65" s="1" customFormat="1" ht="16.5" customHeight="1">
      <c r="B1144" s="132"/>
      <c r="C1144" s="133" t="s">
        <v>1867</v>
      </c>
      <c r="D1144" s="133" t="s">
        <v>123</v>
      </c>
      <c r="E1144" s="134" t="s">
        <v>1868</v>
      </c>
      <c r="F1144" s="135" t="s">
        <v>1869</v>
      </c>
      <c r="G1144" s="136" t="s">
        <v>1870</v>
      </c>
      <c r="H1144" s="137">
        <v>4</v>
      </c>
      <c r="I1144" s="138"/>
      <c r="J1144" s="139">
        <f t="shared" si="20"/>
        <v>0</v>
      </c>
      <c r="K1144" s="135" t="s">
        <v>1</v>
      </c>
      <c r="L1144" s="32"/>
      <c r="M1144" s="140" t="s">
        <v>1</v>
      </c>
      <c r="N1144" s="141" t="s">
        <v>43</v>
      </c>
      <c r="P1144" s="142">
        <f t="shared" si="21"/>
        <v>0</v>
      </c>
      <c r="Q1144" s="142">
        <v>0</v>
      </c>
      <c r="R1144" s="142">
        <f t="shared" si="22"/>
        <v>0</v>
      </c>
      <c r="S1144" s="142">
        <v>0</v>
      </c>
      <c r="T1144" s="143">
        <f t="shared" si="23"/>
        <v>0</v>
      </c>
      <c r="AR1144" s="144" t="s">
        <v>293</v>
      </c>
      <c r="AT1144" s="144" t="s">
        <v>123</v>
      </c>
      <c r="AU1144" s="144" t="s">
        <v>129</v>
      </c>
      <c r="AY1144" s="17" t="s">
        <v>120</v>
      </c>
      <c r="BE1144" s="145">
        <f t="shared" si="24"/>
        <v>0</v>
      </c>
      <c r="BF1144" s="145">
        <f t="shared" si="25"/>
        <v>0</v>
      </c>
      <c r="BG1144" s="145">
        <f t="shared" si="26"/>
        <v>0</v>
      </c>
      <c r="BH1144" s="145">
        <f t="shared" si="27"/>
        <v>0</v>
      </c>
      <c r="BI1144" s="145">
        <f t="shared" si="28"/>
        <v>0</v>
      </c>
      <c r="BJ1144" s="17" t="s">
        <v>129</v>
      </c>
      <c r="BK1144" s="145">
        <f t="shared" si="29"/>
        <v>0</v>
      </c>
      <c r="BL1144" s="17" t="s">
        <v>293</v>
      </c>
      <c r="BM1144" s="144" t="s">
        <v>1871</v>
      </c>
    </row>
    <row r="1145" spans="2:65" s="1" customFormat="1" ht="16.5" customHeight="1">
      <c r="B1145" s="132"/>
      <c r="C1145" s="133" t="s">
        <v>1872</v>
      </c>
      <c r="D1145" s="133" t="s">
        <v>123</v>
      </c>
      <c r="E1145" s="134" t="s">
        <v>1873</v>
      </c>
      <c r="F1145" s="135" t="s">
        <v>1874</v>
      </c>
      <c r="G1145" s="136" t="s">
        <v>1870</v>
      </c>
      <c r="H1145" s="137">
        <v>4</v>
      </c>
      <c r="I1145" s="138"/>
      <c r="J1145" s="139">
        <f t="shared" si="20"/>
        <v>0</v>
      </c>
      <c r="K1145" s="135" t="s">
        <v>1</v>
      </c>
      <c r="L1145" s="32"/>
      <c r="M1145" s="140" t="s">
        <v>1</v>
      </c>
      <c r="N1145" s="141" t="s">
        <v>43</v>
      </c>
      <c r="P1145" s="142">
        <f t="shared" si="21"/>
        <v>0</v>
      </c>
      <c r="Q1145" s="142">
        <v>0</v>
      </c>
      <c r="R1145" s="142">
        <f t="shared" si="22"/>
        <v>0</v>
      </c>
      <c r="S1145" s="142">
        <v>0</v>
      </c>
      <c r="T1145" s="143">
        <f t="shared" si="23"/>
        <v>0</v>
      </c>
      <c r="AR1145" s="144" t="s">
        <v>293</v>
      </c>
      <c r="AT1145" s="144" t="s">
        <v>123</v>
      </c>
      <c r="AU1145" s="144" t="s">
        <v>129</v>
      </c>
      <c r="AY1145" s="17" t="s">
        <v>120</v>
      </c>
      <c r="BE1145" s="145">
        <f t="shared" si="24"/>
        <v>0</v>
      </c>
      <c r="BF1145" s="145">
        <f t="shared" si="25"/>
        <v>0</v>
      </c>
      <c r="BG1145" s="145">
        <f t="shared" si="26"/>
        <v>0</v>
      </c>
      <c r="BH1145" s="145">
        <f t="shared" si="27"/>
        <v>0</v>
      </c>
      <c r="BI1145" s="145">
        <f t="shared" si="28"/>
        <v>0</v>
      </c>
      <c r="BJ1145" s="17" t="s">
        <v>129</v>
      </c>
      <c r="BK1145" s="145">
        <f t="shared" si="29"/>
        <v>0</v>
      </c>
      <c r="BL1145" s="17" t="s">
        <v>293</v>
      </c>
      <c r="BM1145" s="144" t="s">
        <v>1875</v>
      </c>
    </row>
    <row r="1146" spans="2:65" s="1" customFormat="1" ht="16.5" customHeight="1">
      <c r="B1146" s="132"/>
      <c r="C1146" s="133" t="s">
        <v>1876</v>
      </c>
      <c r="D1146" s="133" t="s">
        <v>123</v>
      </c>
      <c r="E1146" s="134" t="s">
        <v>1877</v>
      </c>
      <c r="F1146" s="135" t="s">
        <v>1878</v>
      </c>
      <c r="G1146" s="136" t="s">
        <v>1870</v>
      </c>
      <c r="H1146" s="137">
        <v>2</v>
      </c>
      <c r="I1146" s="138"/>
      <c r="J1146" s="139">
        <f t="shared" si="20"/>
        <v>0</v>
      </c>
      <c r="K1146" s="135" t="s">
        <v>1</v>
      </c>
      <c r="L1146" s="32"/>
      <c r="M1146" s="140" t="s">
        <v>1</v>
      </c>
      <c r="N1146" s="141" t="s">
        <v>43</v>
      </c>
      <c r="P1146" s="142">
        <f t="shared" si="21"/>
        <v>0</v>
      </c>
      <c r="Q1146" s="142">
        <v>0</v>
      </c>
      <c r="R1146" s="142">
        <f t="shared" si="22"/>
        <v>0</v>
      </c>
      <c r="S1146" s="142">
        <v>0</v>
      </c>
      <c r="T1146" s="143">
        <f t="shared" si="23"/>
        <v>0</v>
      </c>
      <c r="AR1146" s="144" t="s">
        <v>293</v>
      </c>
      <c r="AT1146" s="144" t="s">
        <v>123</v>
      </c>
      <c r="AU1146" s="144" t="s">
        <v>129</v>
      </c>
      <c r="AY1146" s="17" t="s">
        <v>120</v>
      </c>
      <c r="BE1146" s="145">
        <f t="shared" si="24"/>
        <v>0</v>
      </c>
      <c r="BF1146" s="145">
        <f t="shared" si="25"/>
        <v>0</v>
      </c>
      <c r="BG1146" s="145">
        <f t="shared" si="26"/>
        <v>0</v>
      </c>
      <c r="BH1146" s="145">
        <f t="shared" si="27"/>
        <v>0</v>
      </c>
      <c r="BI1146" s="145">
        <f t="shared" si="28"/>
        <v>0</v>
      </c>
      <c r="BJ1146" s="17" t="s">
        <v>129</v>
      </c>
      <c r="BK1146" s="145">
        <f t="shared" si="29"/>
        <v>0</v>
      </c>
      <c r="BL1146" s="17" t="s">
        <v>293</v>
      </c>
      <c r="BM1146" s="144" t="s">
        <v>1879</v>
      </c>
    </row>
    <row r="1147" spans="2:65" s="1" customFormat="1" ht="16.5" customHeight="1">
      <c r="B1147" s="132"/>
      <c r="C1147" s="133" t="s">
        <v>1880</v>
      </c>
      <c r="D1147" s="133" t="s">
        <v>123</v>
      </c>
      <c r="E1147" s="134" t="s">
        <v>1881</v>
      </c>
      <c r="F1147" s="135" t="s">
        <v>1882</v>
      </c>
      <c r="G1147" s="136" t="s">
        <v>1870</v>
      </c>
      <c r="H1147" s="137">
        <v>2</v>
      </c>
      <c r="I1147" s="138"/>
      <c r="J1147" s="139">
        <f t="shared" si="20"/>
        <v>0</v>
      </c>
      <c r="K1147" s="135" t="s">
        <v>1</v>
      </c>
      <c r="L1147" s="32"/>
      <c r="M1147" s="140" t="s">
        <v>1</v>
      </c>
      <c r="N1147" s="141" t="s">
        <v>43</v>
      </c>
      <c r="P1147" s="142">
        <f t="shared" si="21"/>
        <v>0</v>
      </c>
      <c r="Q1147" s="142">
        <v>0</v>
      </c>
      <c r="R1147" s="142">
        <f t="shared" si="22"/>
        <v>0</v>
      </c>
      <c r="S1147" s="142">
        <v>0</v>
      </c>
      <c r="T1147" s="143">
        <f t="shared" si="23"/>
        <v>0</v>
      </c>
      <c r="AR1147" s="144" t="s">
        <v>293</v>
      </c>
      <c r="AT1147" s="144" t="s">
        <v>123</v>
      </c>
      <c r="AU1147" s="144" t="s">
        <v>129</v>
      </c>
      <c r="AY1147" s="17" t="s">
        <v>120</v>
      </c>
      <c r="BE1147" s="145">
        <f t="shared" si="24"/>
        <v>0</v>
      </c>
      <c r="BF1147" s="145">
        <f t="shared" si="25"/>
        <v>0</v>
      </c>
      <c r="BG1147" s="145">
        <f t="shared" si="26"/>
        <v>0</v>
      </c>
      <c r="BH1147" s="145">
        <f t="shared" si="27"/>
        <v>0</v>
      </c>
      <c r="BI1147" s="145">
        <f t="shared" si="28"/>
        <v>0</v>
      </c>
      <c r="BJ1147" s="17" t="s">
        <v>129</v>
      </c>
      <c r="BK1147" s="145">
        <f t="shared" si="29"/>
        <v>0</v>
      </c>
      <c r="BL1147" s="17" t="s">
        <v>293</v>
      </c>
      <c r="BM1147" s="144" t="s">
        <v>1883</v>
      </c>
    </row>
    <row r="1148" spans="2:65" s="1" customFormat="1" ht="16.5" customHeight="1">
      <c r="B1148" s="132"/>
      <c r="C1148" s="133" t="s">
        <v>1884</v>
      </c>
      <c r="D1148" s="133" t="s">
        <v>123</v>
      </c>
      <c r="E1148" s="134" t="s">
        <v>1885</v>
      </c>
      <c r="F1148" s="135" t="s">
        <v>1886</v>
      </c>
      <c r="G1148" s="136" t="s">
        <v>1870</v>
      </c>
      <c r="H1148" s="137">
        <v>10</v>
      </c>
      <c r="I1148" s="138"/>
      <c r="J1148" s="139">
        <f t="shared" si="20"/>
        <v>0</v>
      </c>
      <c r="K1148" s="135" t="s">
        <v>1</v>
      </c>
      <c r="L1148" s="32"/>
      <c r="M1148" s="140" t="s">
        <v>1</v>
      </c>
      <c r="N1148" s="141" t="s">
        <v>43</v>
      </c>
      <c r="P1148" s="142">
        <f t="shared" si="21"/>
        <v>0</v>
      </c>
      <c r="Q1148" s="142">
        <v>0</v>
      </c>
      <c r="R1148" s="142">
        <f t="shared" si="22"/>
        <v>0</v>
      </c>
      <c r="S1148" s="142">
        <v>0</v>
      </c>
      <c r="T1148" s="143">
        <f t="shared" si="23"/>
        <v>0</v>
      </c>
      <c r="AR1148" s="144" t="s">
        <v>293</v>
      </c>
      <c r="AT1148" s="144" t="s">
        <v>123</v>
      </c>
      <c r="AU1148" s="144" t="s">
        <v>129</v>
      </c>
      <c r="AY1148" s="17" t="s">
        <v>120</v>
      </c>
      <c r="BE1148" s="145">
        <f t="shared" si="24"/>
        <v>0</v>
      </c>
      <c r="BF1148" s="145">
        <f t="shared" si="25"/>
        <v>0</v>
      </c>
      <c r="BG1148" s="145">
        <f t="shared" si="26"/>
        <v>0</v>
      </c>
      <c r="BH1148" s="145">
        <f t="shared" si="27"/>
        <v>0</v>
      </c>
      <c r="BI1148" s="145">
        <f t="shared" si="28"/>
        <v>0</v>
      </c>
      <c r="BJ1148" s="17" t="s">
        <v>129</v>
      </c>
      <c r="BK1148" s="145">
        <f t="shared" si="29"/>
        <v>0</v>
      </c>
      <c r="BL1148" s="17" t="s">
        <v>293</v>
      </c>
      <c r="BM1148" s="144" t="s">
        <v>1887</v>
      </c>
    </row>
    <row r="1149" spans="2:65" s="1" customFormat="1" ht="16.5" customHeight="1">
      <c r="B1149" s="132"/>
      <c r="C1149" s="133" t="s">
        <v>1888</v>
      </c>
      <c r="D1149" s="133" t="s">
        <v>123</v>
      </c>
      <c r="E1149" s="134" t="s">
        <v>1889</v>
      </c>
      <c r="F1149" s="135" t="s">
        <v>1890</v>
      </c>
      <c r="G1149" s="136" t="s">
        <v>322</v>
      </c>
      <c r="H1149" s="137">
        <v>6</v>
      </c>
      <c r="I1149" s="138"/>
      <c r="J1149" s="139">
        <f t="shared" si="20"/>
        <v>0</v>
      </c>
      <c r="K1149" s="135" t="s">
        <v>1</v>
      </c>
      <c r="L1149" s="32"/>
      <c r="M1149" s="140" t="s">
        <v>1</v>
      </c>
      <c r="N1149" s="141" t="s">
        <v>43</v>
      </c>
      <c r="P1149" s="142">
        <f t="shared" si="21"/>
        <v>0</v>
      </c>
      <c r="Q1149" s="142">
        <v>0</v>
      </c>
      <c r="R1149" s="142">
        <f t="shared" si="22"/>
        <v>0</v>
      </c>
      <c r="S1149" s="142">
        <v>0</v>
      </c>
      <c r="T1149" s="143">
        <f t="shared" si="23"/>
        <v>0</v>
      </c>
      <c r="AR1149" s="144" t="s">
        <v>293</v>
      </c>
      <c r="AT1149" s="144" t="s">
        <v>123</v>
      </c>
      <c r="AU1149" s="144" t="s">
        <v>129</v>
      </c>
      <c r="AY1149" s="17" t="s">
        <v>120</v>
      </c>
      <c r="BE1149" s="145">
        <f t="shared" si="24"/>
        <v>0</v>
      </c>
      <c r="BF1149" s="145">
        <f t="shared" si="25"/>
        <v>0</v>
      </c>
      <c r="BG1149" s="145">
        <f t="shared" si="26"/>
        <v>0</v>
      </c>
      <c r="BH1149" s="145">
        <f t="shared" si="27"/>
        <v>0</v>
      </c>
      <c r="BI1149" s="145">
        <f t="shared" si="28"/>
        <v>0</v>
      </c>
      <c r="BJ1149" s="17" t="s">
        <v>129</v>
      </c>
      <c r="BK1149" s="145">
        <f t="shared" si="29"/>
        <v>0</v>
      </c>
      <c r="BL1149" s="17" t="s">
        <v>293</v>
      </c>
      <c r="BM1149" s="144" t="s">
        <v>1891</v>
      </c>
    </row>
    <row r="1150" spans="2:65" s="1" customFormat="1" ht="16.5" customHeight="1">
      <c r="B1150" s="132"/>
      <c r="C1150" s="133" t="s">
        <v>1892</v>
      </c>
      <c r="D1150" s="133" t="s">
        <v>123</v>
      </c>
      <c r="E1150" s="134" t="s">
        <v>1893</v>
      </c>
      <c r="F1150" s="135" t="s">
        <v>1894</v>
      </c>
      <c r="G1150" s="136" t="s">
        <v>322</v>
      </c>
      <c r="H1150" s="137">
        <v>10</v>
      </c>
      <c r="I1150" s="138"/>
      <c r="J1150" s="139">
        <f t="shared" si="20"/>
        <v>0</v>
      </c>
      <c r="K1150" s="135" t="s">
        <v>1</v>
      </c>
      <c r="L1150" s="32"/>
      <c r="M1150" s="140" t="s">
        <v>1</v>
      </c>
      <c r="N1150" s="141" t="s">
        <v>43</v>
      </c>
      <c r="P1150" s="142">
        <f t="shared" si="21"/>
        <v>0</v>
      </c>
      <c r="Q1150" s="142">
        <v>0</v>
      </c>
      <c r="R1150" s="142">
        <f t="shared" si="22"/>
        <v>0</v>
      </c>
      <c r="S1150" s="142">
        <v>0</v>
      </c>
      <c r="T1150" s="143">
        <f t="shared" si="23"/>
        <v>0</v>
      </c>
      <c r="AR1150" s="144" t="s">
        <v>293</v>
      </c>
      <c r="AT1150" s="144" t="s">
        <v>123</v>
      </c>
      <c r="AU1150" s="144" t="s">
        <v>129</v>
      </c>
      <c r="AY1150" s="17" t="s">
        <v>120</v>
      </c>
      <c r="BE1150" s="145">
        <f t="shared" si="24"/>
        <v>0</v>
      </c>
      <c r="BF1150" s="145">
        <f t="shared" si="25"/>
        <v>0</v>
      </c>
      <c r="BG1150" s="145">
        <f t="shared" si="26"/>
        <v>0</v>
      </c>
      <c r="BH1150" s="145">
        <f t="shared" si="27"/>
        <v>0</v>
      </c>
      <c r="BI1150" s="145">
        <f t="shared" si="28"/>
        <v>0</v>
      </c>
      <c r="BJ1150" s="17" t="s">
        <v>129</v>
      </c>
      <c r="BK1150" s="145">
        <f t="shared" si="29"/>
        <v>0</v>
      </c>
      <c r="BL1150" s="17" t="s">
        <v>293</v>
      </c>
      <c r="BM1150" s="144" t="s">
        <v>1895</v>
      </c>
    </row>
    <row r="1151" spans="2:65" s="1" customFormat="1" ht="24.2" customHeight="1">
      <c r="B1151" s="132"/>
      <c r="C1151" s="133" t="s">
        <v>1896</v>
      </c>
      <c r="D1151" s="133" t="s">
        <v>123</v>
      </c>
      <c r="E1151" s="134" t="s">
        <v>1897</v>
      </c>
      <c r="F1151" s="135" t="s">
        <v>1898</v>
      </c>
      <c r="G1151" s="136" t="s">
        <v>1870</v>
      </c>
      <c r="H1151" s="137">
        <v>4</v>
      </c>
      <c r="I1151" s="138"/>
      <c r="J1151" s="139">
        <f t="shared" si="20"/>
        <v>0</v>
      </c>
      <c r="K1151" s="135" t="s">
        <v>1</v>
      </c>
      <c r="L1151" s="32"/>
      <c r="M1151" s="140" t="s">
        <v>1</v>
      </c>
      <c r="N1151" s="141" t="s">
        <v>43</v>
      </c>
      <c r="P1151" s="142">
        <f t="shared" si="21"/>
        <v>0</v>
      </c>
      <c r="Q1151" s="142">
        <v>0</v>
      </c>
      <c r="R1151" s="142">
        <f t="shared" si="22"/>
        <v>0</v>
      </c>
      <c r="S1151" s="142">
        <v>0</v>
      </c>
      <c r="T1151" s="143">
        <f t="shared" si="23"/>
        <v>0</v>
      </c>
      <c r="AR1151" s="144" t="s">
        <v>293</v>
      </c>
      <c r="AT1151" s="144" t="s">
        <v>123</v>
      </c>
      <c r="AU1151" s="144" t="s">
        <v>129</v>
      </c>
      <c r="AY1151" s="17" t="s">
        <v>120</v>
      </c>
      <c r="BE1151" s="145">
        <f t="shared" si="24"/>
        <v>0</v>
      </c>
      <c r="BF1151" s="145">
        <f t="shared" si="25"/>
        <v>0</v>
      </c>
      <c r="BG1151" s="145">
        <f t="shared" si="26"/>
        <v>0</v>
      </c>
      <c r="BH1151" s="145">
        <f t="shared" si="27"/>
        <v>0</v>
      </c>
      <c r="BI1151" s="145">
        <f t="shared" si="28"/>
        <v>0</v>
      </c>
      <c r="BJ1151" s="17" t="s">
        <v>129</v>
      </c>
      <c r="BK1151" s="145">
        <f t="shared" si="29"/>
        <v>0</v>
      </c>
      <c r="BL1151" s="17" t="s">
        <v>293</v>
      </c>
      <c r="BM1151" s="144" t="s">
        <v>1899</v>
      </c>
    </row>
    <row r="1152" spans="2:65" s="1" customFormat="1" ht="24.2" customHeight="1">
      <c r="B1152" s="132"/>
      <c r="C1152" s="133" t="s">
        <v>1900</v>
      </c>
      <c r="D1152" s="133" t="s">
        <v>123</v>
      </c>
      <c r="E1152" s="134" t="s">
        <v>1901</v>
      </c>
      <c r="F1152" s="135" t="s">
        <v>1902</v>
      </c>
      <c r="G1152" s="136" t="s">
        <v>1870</v>
      </c>
      <c r="H1152" s="137">
        <v>2</v>
      </c>
      <c r="I1152" s="138"/>
      <c r="J1152" s="139">
        <f t="shared" ref="J1152:J1176" si="30">ROUND(I1152*H1152,2)</f>
        <v>0</v>
      </c>
      <c r="K1152" s="135" t="s">
        <v>1</v>
      </c>
      <c r="L1152" s="32"/>
      <c r="M1152" s="140" t="s">
        <v>1</v>
      </c>
      <c r="N1152" s="141" t="s">
        <v>43</v>
      </c>
      <c r="P1152" s="142">
        <f t="shared" ref="P1152:P1176" si="31">O1152*H1152</f>
        <v>0</v>
      </c>
      <c r="Q1152" s="142">
        <v>0</v>
      </c>
      <c r="R1152" s="142">
        <f t="shared" ref="R1152:R1176" si="32">Q1152*H1152</f>
        <v>0</v>
      </c>
      <c r="S1152" s="142">
        <v>0</v>
      </c>
      <c r="T1152" s="143">
        <f t="shared" ref="T1152:T1176" si="33">S1152*H1152</f>
        <v>0</v>
      </c>
      <c r="AR1152" s="144" t="s">
        <v>293</v>
      </c>
      <c r="AT1152" s="144" t="s">
        <v>123</v>
      </c>
      <c r="AU1152" s="144" t="s">
        <v>129</v>
      </c>
      <c r="AY1152" s="17" t="s">
        <v>120</v>
      </c>
      <c r="BE1152" s="145">
        <f t="shared" ref="BE1152:BE1176" si="34">IF(N1152="základní",J1152,0)</f>
        <v>0</v>
      </c>
      <c r="BF1152" s="145">
        <f t="shared" ref="BF1152:BF1176" si="35">IF(N1152="snížená",J1152,0)</f>
        <v>0</v>
      </c>
      <c r="BG1152" s="145">
        <f t="shared" ref="BG1152:BG1176" si="36">IF(N1152="zákl. přenesená",J1152,0)</f>
        <v>0</v>
      </c>
      <c r="BH1152" s="145">
        <f t="shared" ref="BH1152:BH1176" si="37">IF(N1152="sníž. přenesená",J1152,0)</f>
        <v>0</v>
      </c>
      <c r="BI1152" s="145">
        <f t="shared" ref="BI1152:BI1176" si="38">IF(N1152="nulová",J1152,0)</f>
        <v>0</v>
      </c>
      <c r="BJ1152" s="17" t="s">
        <v>129</v>
      </c>
      <c r="BK1152" s="145">
        <f t="shared" ref="BK1152:BK1176" si="39">ROUND(I1152*H1152,2)</f>
        <v>0</v>
      </c>
      <c r="BL1152" s="17" t="s">
        <v>293</v>
      </c>
      <c r="BM1152" s="144" t="s">
        <v>1903</v>
      </c>
    </row>
    <row r="1153" spans="2:65" s="1" customFormat="1" ht="24.2" customHeight="1">
      <c r="B1153" s="132"/>
      <c r="C1153" s="133" t="s">
        <v>1904</v>
      </c>
      <c r="D1153" s="133" t="s">
        <v>123</v>
      </c>
      <c r="E1153" s="134" t="s">
        <v>1905</v>
      </c>
      <c r="F1153" s="135" t="s">
        <v>1906</v>
      </c>
      <c r="G1153" s="136" t="s">
        <v>1870</v>
      </c>
      <c r="H1153" s="137">
        <v>4</v>
      </c>
      <c r="I1153" s="138"/>
      <c r="J1153" s="139">
        <f t="shared" si="30"/>
        <v>0</v>
      </c>
      <c r="K1153" s="135" t="s">
        <v>1</v>
      </c>
      <c r="L1153" s="32"/>
      <c r="M1153" s="140" t="s">
        <v>1</v>
      </c>
      <c r="N1153" s="141" t="s">
        <v>43</v>
      </c>
      <c r="P1153" s="142">
        <f t="shared" si="31"/>
        <v>0</v>
      </c>
      <c r="Q1153" s="142">
        <v>0</v>
      </c>
      <c r="R1153" s="142">
        <f t="shared" si="32"/>
        <v>0</v>
      </c>
      <c r="S1153" s="142">
        <v>0</v>
      </c>
      <c r="T1153" s="143">
        <f t="shared" si="33"/>
        <v>0</v>
      </c>
      <c r="AR1153" s="144" t="s">
        <v>293</v>
      </c>
      <c r="AT1153" s="144" t="s">
        <v>123</v>
      </c>
      <c r="AU1153" s="144" t="s">
        <v>129</v>
      </c>
      <c r="AY1153" s="17" t="s">
        <v>120</v>
      </c>
      <c r="BE1153" s="145">
        <f t="shared" si="34"/>
        <v>0</v>
      </c>
      <c r="BF1153" s="145">
        <f t="shared" si="35"/>
        <v>0</v>
      </c>
      <c r="BG1153" s="145">
        <f t="shared" si="36"/>
        <v>0</v>
      </c>
      <c r="BH1153" s="145">
        <f t="shared" si="37"/>
        <v>0</v>
      </c>
      <c r="BI1153" s="145">
        <f t="shared" si="38"/>
        <v>0</v>
      </c>
      <c r="BJ1153" s="17" t="s">
        <v>129</v>
      </c>
      <c r="BK1153" s="145">
        <f t="shared" si="39"/>
        <v>0</v>
      </c>
      <c r="BL1153" s="17" t="s">
        <v>293</v>
      </c>
      <c r="BM1153" s="144" t="s">
        <v>1907</v>
      </c>
    </row>
    <row r="1154" spans="2:65" s="1" customFormat="1" ht="24.2" customHeight="1">
      <c r="B1154" s="132"/>
      <c r="C1154" s="133" t="s">
        <v>1908</v>
      </c>
      <c r="D1154" s="133" t="s">
        <v>123</v>
      </c>
      <c r="E1154" s="134" t="s">
        <v>1909</v>
      </c>
      <c r="F1154" s="135" t="s">
        <v>1910</v>
      </c>
      <c r="G1154" s="136" t="s">
        <v>322</v>
      </c>
      <c r="H1154" s="137">
        <v>4</v>
      </c>
      <c r="I1154" s="138"/>
      <c r="J1154" s="139">
        <f t="shared" si="30"/>
        <v>0</v>
      </c>
      <c r="K1154" s="135" t="s">
        <v>1</v>
      </c>
      <c r="L1154" s="32"/>
      <c r="M1154" s="140" t="s">
        <v>1</v>
      </c>
      <c r="N1154" s="141" t="s">
        <v>43</v>
      </c>
      <c r="P1154" s="142">
        <f t="shared" si="31"/>
        <v>0</v>
      </c>
      <c r="Q1154" s="142">
        <v>0</v>
      </c>
      <c r="R1154" s="142">
        <f t="shared" si="32"/>
        <v>0</v>
      </c>
      <c r="S1154" s="142">
        <v>0</v>
      </c>
      <c r="T1154" s="143">
        <f t="shared" si="33"/>
        <v>0</v>
      </c>
      <c r="AR1154" s="144" t="s">
        <v>293</v>
      </c>
      <c r="AT1154" s="144" t="s">
        <v>123</v>
      </c>
      <c r="AU1154" s="144" t="s">
        <v>129</v>
      </c>
      <c r="AY1154" s="17" t="s">
        <v>120</v>
      </c>
      <c r="BE1154" s="145">
        <f t="shared" si="34"/>
        <v>0</v>
      </c>
      <c r="BF1154" s="145">
        <f t="shared" si="35"/>
        <v>0</v>
      </c>
      <c r="BG1154" s="145">
        <f t="shared" si="36"/>
        <v>0</v>
      </c>
      <c r="BH1154" s="145">
        <f t="shared" si="37"/>
        <v>0</v>
      </c>
      <c r="BI1154" s="145">
        <f t="shared" si="38"/>
        <v>0</v>
      </c>
      <c r="BJ1154" s="17" t="s">
        <v>129</v>
      </c>
      <c r="BK1154" s="145">
        <f t="shared" si="39"/>
        <v>0</v>
      </c>
      <c r="BL1154" s="17" t="s">
        <v>293</v>
      </c>
      <c r="BM1154" s="144" t="s">
        <v>1911</v>
      </c>
    </row>
    <row r="1155" spans="2:65" s="1" customFormat="1" ht="21.75" customHeight="1">
      <c r="B1155" s="132"/>
      <c r="C1155" s="133" t="s">
        <v>1912</v>
      </c>
      <c r="D1155" s="133" t="s">
        <v>123</v>
      </c>
      <c r="E1155" s="134" t="s">
        <v>1913</v>
      </c>
      <c r="F1155" s="135" t="s">
        <v>1914</v>
      </c>
      <c r="G1155" s="136" t="s">
        <v>322</v>
      </c>
      <c r="H1155" s="137">
        <v>2</v>
      </c>
      <c r="I1155" s="138"/>
      <c r="J1155" s="139">
        <f t="shared" si="30"/>
        <v>0</v>
      </c>
      <c r="K1155" s="135" t="s">
        <v>1</v>
      </c>
      <c r="L1155" s="32"/>
      <c r="M1155" s="140" t="s">
        <v>1</v>
      </c>
      <c r="N1155" s="141" t="s">
        <v>43</v>
      </c>
      <c r="P1155" s="142">
        <f t="shared" si="31"/>
        <v>0</v>
      </c>
      <c r="Q1155" s="142">
        <v>0</v>
      </c>
      <c r="R1155" s="142">
        <f t="shared" si="32"/>
        <v>0</v>
      </c>
      <c r="S1155" s="142">
        <v>0</v>
      </c>
      <c r="T1155" s="143">
        <f t="shared" si="33"/>
        <v>0</v>
      </c>
      <c r="AR1155" s="144" t="s">
        <v>293</v>
      </c>
      <c r="AT1155" s="144" t="s">
        <v>123</v>
      </c>
      <c r="AU1155" s="144" t="s">
        <v>129</v>
      </c>
      <c r="AY1155" s="17" t="s">
        <v>120</v>
      </c>
      <c r="BE1155" s="145">
        <f t="shared" si="34"/>
        <v>0</v>
      </c>
      <c r="BF1155" s="145">
        <f t="shared" si="35"/>
        <v>0</v>
      </c>
      <c r="BG1155" s="145">
        <f t="shared" si="36"/>
        <v>0</v>
      </c>
      <c r="BH1155" s="145">
        <f t="shared" si="37"/>
        <v>0</v>
      </c>
      <c r="BI1155" s="145">
        <f t="shared" si="38"/>
        <v>0</v>
      </c>
      <c r="BJ1155" s="17" t="s">
        <v>129</v>
      </c>
      <c r="BK1155" s="145">
        <f t="shared" si="39"/>
        <v>0</v>
      </c>
      <c r="BL1155" s="17" t="s">
        <v>293</v>
      </c>
      <c r="BM1155" s="144" t="s">
        <v>1915</v>
      </c>
    </row>
    <row r="1156" spans="2:65" s="1" customFormat="1" ht="16.5" customHeight="1">
      <c r="B1156" s="132"/>
      <c r="C1156" s="133" t="s">
        <v>1916</v>
      </c>
      <c r="D1156" s="133" t="s">
        <v>123</v>
      </c>
      <c r="E1156" s="134" t="s">
        <v>1917</v>
      </c>
      <c r="F1156" s="135" t="s">
        <v>1918</v>
      </c>
      <c r="G1156" s="136" t="s">
        <v>1870</v>
      </c>
      <c r="H1156" s="137">
        <v>2</v>
      </c>
      <c r="I1156" s="138"/>
      <c r="J1156" s="139">
        <f t="shared" si="30"/>
        <v>0</v>
      </c>
      <c r="K1156" s="135" t="s">
        <v>1</v>
      </c>
      <c r="L1156" s="32"/>
      <c r="M1156" s="140" t="s">
        <v>1</v>
      </c>
      <c r="N1156" s="141" t="s">
        <v>43</v>
      </c>
      <c r="P1156" s="142">
        <f t="shared" si="31"/>
        <v>0</v>
      </c>
      <c r="Q1156" s="142">
        <v>0</v>
      </c>
      <c r="R1156" s="142">
        <f t="shared" si="32"/>
        <v>0</v>
      </c>
      <c r="S1156" s="142">
        <v>0</v>
      </c>
      <c r="T1156" s="143">
        <f t="shared" si="33"/>
        <v>0</v>
      </c>
      <c r="AR1156" s="144" t="s">
        <v>293</v>
      </c>
      <c r="AT1156" s="144" t="s">
        <v>123</v>
      </c>
      <c r="AU1156" s="144" t="s">
        <v>129</v>
      </c>
      <c r="AY1156" s="17" t="s">
        <v>120</v>
      </c>
      <c r="BE1156" s="145">
        <f t="shared" si="34"/>
        <v>0</v>
      </c>
      <c r="BF1156" s="145">
        <f t="shared" si="35"/>
        <v>0</v>
      </c>
      <c r="BG1156" s="145">
        <f t="shared" si="36"/>
        <v>0</v>
      </c>
      <c r="BH1156" s="145">
        <f t="shared" si="37"/>
        <v>0</v>
      </c>
      <c r="BI1156" s="145">
        <f t="shared" si="38"/>
        <v>0</v>
      </c>
      <c r="BJ1156" s="17" t="s">
        <v>129</v>
      </c>
      <c r="BK1156" s="145">
        <f t="shared" si="39"/>
        <v>0</v>
      </c>
      <c r="BL1156" s="17" t="s">
        <v>293</v>
      </c>
      <c r="BM1156" s="144" t="s">
        <v>1919</v>
      </c>
    </row>
    <row r="1157" spans="2:65" s="1" customFormat="1" ht="24.2" customHeight="1">
      <c r="B1157" s="132"/>
      <c r="C1157" s="133" t="s">
        <v>1920</v>
      </c>
      <c r="D1157" s="133" t="s">
        <v>123</v>
      </c>
      <c r="E1157" s="134" t="s">
        <v>1921</v>
      </c>
      <c r="F1157" s="135" t="s">
        <v>1922</v>
      </c>
      <c r="G1157" s="136" t="s">
        <v>322</v>
      </c>
      <c r="H1157" s="137">
        <v>4</v>
      </c>
      <c r="I1157" s="138"/>
      <c r="J1157" s="139">
        <f t="shared" si="30"/>
        <v>0</v>
      </c>
      <c r="K1157" s="135" t="s">
        <v>1</v>
      </c>
      <c r="L1157" s="32"/>
      <c r="M1157" s="140" t="s">
        <v>1</v>
      </c>
      <c r="N1157" s="141" t="s">
        <v>43</v>
      </c>
      <c r="P1157" s="142">
        <f t="shared" si="31"/>
        <v>0</v>
      </c>
      <c r="Q1157" s="142">
        <v>0</v>
      </c>
      <c r="R1157" s="142">
        <f t="shared" si="32"/>
        <v>0</v>
      </c>
      <c r="S1157" s="142">
        <v>0</v>
      </c>
      <c r="T1157" s="143">
        <f t="shared" si="33"/>
        <v>0</v>
      </c>
      <c r="AR1157" s="144" t="s">
        <v>293</v>
      </c>
      <c r="AT1157" s="144" t="s">
        <v>123</v>
      </c>
      <c r="AU1157" s="144" t="s">
        <v>129</v>
      </c>
      <c r="AY1157" s="17" t="s">
        <v>120</v>
      </c>
      <c r="BE1157" s="145">
        <f t="shared" si="34"/>
        <v>0</v>
      </c>
      <c r="BF1157" s="145">
        <f t="shared" si="35"/>
        <v>0</v>
      </c>
      <c r="BG1157" s="145">
        <f t="shared" si="36"/>
        <v>0</v>
      </c>
      <c r="BH1157" s="145">
        <f t="shared" si="37"/>
        <v>0</v>
      </c>
      <c r="BI1157" s="145">
        <f t="shared" si="38"/>
        <v>0</v>
      </c>
      <c r="BJ1157" s="17" t="s">
        <v>129</v>
      </c>
      <c r="BK1157" s="145">
        <f t="shared" si="39"/>
        <v>0</v>
      </c>
      <c r="BL1157" s="17" t="s">
        <v>293</v>
      </c>
      <c r="BM1157" s="144" t="s">
        <v>1923</v>
      </c>
    </row>
    <row r="1158" spans="2:65" s="1" customFormat="1" ht="16.5" customHeight="1">
      <c r="B1158" s="132"/>
      <c r="C1158" s="133" t="s">
        <v>1924</v>
      </c>
      <c r="D1158" s="133" t="s">
        <v>123</v>
      </c>
      <c r="E1158" s="134" t="s">
        <v>1925</v>
      </c>
      <c r="F1158" s="135" t="s">
        <v>1926</v>
      </c>
      <c r="G1158" s="136" t="s">
        <v>322</v>
      </c>
      <c r="H1158" s="137">
        <v>4</v>
      </c>
      <c r="I1158" s="138"/>
      <c r="J1158" s="139">
        <f t="shared" si="30"/>
        <v>0</v>
      </c>
      <c r="K1158" s="135" t="s">
        <v>1</v>
      </c>
      <c r="L1158" s="32"/>
      <c r="M1158" s="140" t="s">
        <v>1</v>
      </c>
      <c r="N1158" s="141" t="s">
        <v>43</v>
      </c>
      <c r="P1158" s="142">
        <f t="shared" si="31"/>
        <v>0</v>
      </c>
      <c r="Q1158" s="142">
        <v>0</v>
      </c>
      <c r="R1158" s="142">
        <f t="shared" si="32"/>
        <v>0</v>
      </c>
      <c r="S1158" s="142">
        <v>0</v>
      </c>
      <c r="T1158" s="143">
        <f t="shared" si="33"/>
        <v>0</v>
      </c>
      <c r="AR1158" s="144" t="s">
        <v>293</v>
      </c>
      <c r="AT1158" s="144" t="s">
        <v>123</v>
      </c>
      <c r="AU1158" s="144" t="s">
        <v>129</v>
      </c>
      <c r="AY1158" s="17" t="s">
        <v>120</v>
      </c>
      <c r="BE1158" s="145">
        <f t="shared" si="34"/>
        <v>0</v>
      </c>
      <c r="BF1158" s="145">
        <f t="shared" si="35"/>
        <v>0</v>
      </c>
      <c r="BG1158" s="145">
        <f t="shared" si="36"/>
        <v>0</v>
      </c>
      <c r="BH1158" s="145">
        <f t="shared" si="37"/>
        <v>0</v>
      </c>
      <c r="BI1158" s="145">
        <f t="shared" si="38"/>
        <v>0</v>
      </c>
      <c r="BJ1158" s="17" t="s">
        <v>129</v>
      </c>
      <c r="BK1158" s="145">
        <f t="shared" si="39"/>
        <v>0</v>
      </c>
      <c r="BL1158" s="17" t="s">
        <v>293</v>
      </c>
      <c r="BM1158" s="144" t="s">
        <v>1927</v>
      </c>
    </row>
    <row r="1159" spans="2:65" s="1" customFormat="1" ht="16.5" customHeight="1">
      <c r="B1159" s="132"/>
      <c r="C1159" s="133" t="s">
        <v>1928</v>
      </c>
      <c r="D1159" s="133" t="s">
        <v>123</v>
      </c>
      <c r="E1159" s="134" t="s">
        <v>1929</v>
      </c>
      <c r="F1159" s="135" t="s">
        <v>1930</v>
      </c>
      <c r="G1159" s="136" t="s">
        <v>1870</v>
      </c>
      <c r="H1159" s="137">
        <v>4</v>
      </c>
      <c r="I1159" s="138"/>
      <c r="J1159" s="139">
        <f t="shared" si="30"/>
        <v>0</v>
      </c>
      <c r="K1159" s="135" t="s">
        <v>1</v>
      </c>
      <c r="L1159" s="32"/>
      <c r="M1159" s="140" t="s">
        <v>1</v>
      </c>
      <c r="N1159" s="141" t="s">
        <v>43</v>
      </c>
      <c r="P1159" s="142">
        <f t="shared" si="31"/>
        <v>0</v>
      </c>
      <c r="Q1159" s="142">
        <v>0</v>
      </c>
      <c r="R1159" s="142">
        <f t="shared" si="32"/>
        <v>0</v>
      </c>
      <c r="S1159" s="142">
        <v>0</v>
      </c>
      <c r="T1159" s="143">
        <f t="shared" si="33"/>
        <v>0</v>
      </c>
      <c r="AR1159" s="144" t="s">
        <v>293</v>
      </c>
      <c r="AT1159" s="144" t="s">
        <v>123</v>
      </c>
      <c r="AU1159" s="144" t="s">
        <v>129</v>
      </c>
      <c r="AY1159" s="17" t="s">
        <v>120</v>
      </c>
      <c r="BE1159" s="145">
        <f t="shared" si="34"/>
        <v>0</v>
      </c>
      <c r="BF1159" s="145">
        <f t="shared" si="35"/>
        <v>0</v>
      </c>
      <c r="BG1159" s="145">
        <f t="shared" si="36"/>
        <v>0</v>
      </c>
      <c r="BH1159" s="145">
        <f t="shared" si="37"/>
        <v>0</v>
      </c>
      <c r="BI1159" s="145">
        <f t="shared" si="38"/>
        <v>0</v>
      </c>
      <c r="BJ1159" s="17" t="s">
        <v>129</v>
      </c>
      <c r="BK1159" s="145">
        <f t="shared" si="39"/>
        <v>0</v>
      </c>
      <c r="BL1159" s="17" t="s">
        <v>293</v>
      </c>
      <c r="BM1159" s="144" t="s">
        <v>1931</v>
      </c>
    </row>
    <row r="1160" spans="2:65" s="1" customFormat="1" ht="16.5" customHeight="1">
      <c r="B1160" s="132"/>
      <c r="C1160" s="133" t="s">
        <v>1932</v>
      </c>
      <c r="D1160" s="133" t="s">
        <v>123</v>
      </c>
      <c r="E1160" s="134" t="s">
        <v>1933</v>
      </c>
      <c r="F1160" s="135" t="s">
        <v>1934</v>
      </c>
      <c r="G1160" s="136" t="s">
        <v>322</v>
      </c>
      <c r="H1160" s="137">
        <v>4</v>
      </c>
      <c r="I1160" s="138"/>
      <c r="J1160" s="139">
        <f t="shared" si="30"/>
        <v>0</v>
      </c>
      <c r="K1160" s="135" t="s">
        <v>1</v>
      </c>
      <c r="L1160" s="32"/>
      <c r="M1160" s="140" t="s">
        <v>1</v>
      </c>
      <c r="N1160" s="141" t="s">
        <v>43</v>
      </c>
      <c r="P1160" s="142">
        <f t="shared" si="31"/>
        <v>0</v>
      </c>
      <c r="Q1160" s="142">
        <v>0</v>
      </c>
      <c r="R1160" s="142">
        <f t="shared" si="32"/>
        <v>0</v>
      </c>
      <c r="S1160" s="142">
        <v>0</v>
      </c>
      <c r="T1160" s="143">
        <f t="shared" si="33"/>
        <v>0</v>
      </c>
      <c r="AR1160" s="144" t="s">
        <v>293</v>
      </c>
      <c r="AT1160" s="144" t="s">
        <v>123</v>
      </c>
      <c r="AU1160" s="144" t="s">
        <v>129</v>
      </c>
      <c r="AY1160" s="17" t="s">
        <v>120</v>
      </c>
      <c r="BE1160" s="145">
        <f t="shared" si="34"/>
        <v>0</v>
      </c>
      <c r="BF1160" s="145">
        <f t="shared" si="35"/>
        <v>0</v>
      </c>
      <c r="BG1160" s="145">
        <f t="shared" si="36"/>
        <v>0</v>
      </c>
      <c r="BH1160" s="145">
        <f t="shared" si="37"/>
        <v>0</v>
      </c>
      <c r="BI1160" s="145">
        <f t="shared" si="38"/>
        <v>0</v>
      </c>
      <c r="BJ1160" s="17" t="s">
        <v>129</v>
      </c>
      <c r="BK1160" s="145">
        <f t="shared" si="39"/>
        <v>0</v>
      </c>
      <c r="BL1160" s="17" t="s">
        <v>293</v>
      </c>
      <c r="BM1160" s="144" t="s">
        <v>1935</v>
      </c>
    </row>
    <row r="1161" spans="2:65" s="1" customFormat="1" ht="16.5" customHeight="1">
      <c r="B1161" s="132"/>
      <c r="C1161" s="133" t="s">
        <v>1936</v>
      </c>
      <c r="D1161" s="133" t="s">
        <v>123</v>
      </c>
      <c r="E1161" s="134" t="s">
        <v>1937</v>
      </c>
      <c r="F1161" s="135" t="s">
        <v>1938</v>
      </c>
      <c r="G1161" s="136" t="s">
        <v>322</v>
      </c>
      <c r="H1161" s="137">
        <v>8</v>
      </c>
      <c r="I1161" s="138"/>
      <c r="J1161" s="139">
        <f t="shared" si="30"/>
        <v>0</v>
      </c>
      <c r="K1161" s="135" t="s">
        <v>1</v>
      </c>
      <c r="L1161" s="32"/>
      <c r="M1161" s="140" t="s">
        <v>1</v>
      </c>
      <c r="N1161" s="141" t="s">
        <v>43</v>
      </c>
      <c r="P1161" s="142">
        <f t="shared" si="31"/>
        <v>0</v>
      </c>
      <c r="Q1161" s="142">
        <v>0</v>
      </c>
      <c r="R1161" s="142">
        <f t="shared" si="32"/>
        <v>0</v>
      </c>
      <c r="S1161" s="142">
        <v>0</v>
      </c>
      <c r="T1161" s="143">
        <f t="shared" si="33"/>
        <v>0</v>
      </c>
      <c r="AR1161" s="144" t="s">
        <v>293</v>
      </c>
      <c r="AT1161" s="144" t="s">
        <v>123</v>
      </c>
      <c r="AU1161" s="144" t="s">
        <v>129</v>
      </c>
      <c r="AY1161" s="17" t="s">
        <v>120</v>
      </c>
      <c r="BE1161" s="145">
        <f t="shared" si="34"/>
        <v>0</v>
      </c>
      <c r="BF1161" s="145">
        <f t="shared" si="35"/>
        <v>0</v>
      </c>
      <c r="BG1161" s="145">
        <f t="shared" si="36"/>
        <v>0</v>
      </c>
      <c r="BH1161" s="145">
        <f t="shared" si="37"/>
        <v>0</v>
      </c>
      <c r="BI1161" s="145">
        <f t="shared" si="38"/>
        <v>0</v>
      </c>
      <c r="BJ1161" s="17" t="s">
        <v>129</v>
      </c>
      <c r="BK1161" s="145">
        <f t="shared" si="39"/>
        <v>0</v>
      </c>
      <c r="BL1161" s="17" t="s">
        <v>293</v>
      </c>
      <c r="BM1161" s="144" t="s">
        <v>1939</v>
      </c>
    </row>
    <row r="1162" spans="2:65" s="1" customFormat="1" ht="16.5" customHeight="1">
      <c r="B1162" s="132"/>
      <c r="C1162" s="133" t="s">
        <v>1940</v>
      </c>
      <c r="D1162" s="133" t="s">
        <v>123</v>
      </c>
      <c r="E1162" s="134" t="s">
        <v>1941</v>
      </c>
      <c r="F1162" s="135" t="s">
        <v>1942</v>
      </c>
      <c r="G1162" s="136" t="s">
        <v>1870</v>
      </c>
      <c r="H1162" s="137">
        <v>20</v>
      </c>
      <c r="I1162" s="138"/>
      <c r="J1162" s="139">
        <f t="shared" si="30"/>
        <v>0</v>
      </c>
      <c r="K1162" s="135" t="s">
        <v>1</v>
      </c>
      <c r="L1162" s="32"/>
      <c r="M1162" s="140" t="s">
        <v>1</v>
      </c>
      <c r="N1162" s="141" t="s">
        <v>43</v>
      </c>
      <c r="P1162" s="142">
        <f t="shared" si="31"/>
        <v>0</v>
      </c>
      <c r="Q1162" s="142">
        <v>0</v>
      </c>
      <c r="R1162" s="142">
        <f t="shared" si="32"/>
        <v>0</v>
      </c>
      <c r="S1162" s="142">
        <v>0</v>
      </c>
      <c r="T1162" s="143">
        <f t="shared" si="33"/>
        <v>0</v>
      </c>
      <c r="AR1162" s="144" t="s">
        <v>293</v>
      </c>
      <c r="AT1162" s="144" t="s">
        <v>123</v>
      </c>
      <c r="AU1162" s="144" t="s">
        <v>129</v>
      </c>
      <c r="AY1162" s="17" t="s">
        <v>120</v>
      </c>
      <c r="BE1162" s="145">
        <f t="shared" si="34"/>
        <v>0</v>
      </c>
      <c r="BF1162" s="145">
        <f t="shared" si="35"/>
        <v>0</v>
      </c>
      <c r="BG1162" s="145">
        <f t="shared" si="36"/>
        <v>0</v>
      </c>
      <c r="BH1162" s="145">
        <f t="shared" si="37"/>
        <v>0</v>
      </c>
      <c r="BI1162" s="145">
        <f t="shared" si="38"/>
        <v>0</v>
      </c>
      <c r="BJ1162" s="17" t="s">
        <v>129</v>
      </c>
      <c r="BK1162" s="145">
        <f t="shared" si="39"/>
        <v>0</v>
      </c>
      <c r="BL1162" s="17" t="s">
        <v>293</v>
      </c>
      <c r="BM1162" s="144" t="s">
        <v>1943</v>
      </c>
    </row>
    <row r="1163" spans="2:65" s="1" customFormat="1" ht="16.5" customHeight="1">
      <c r="B1163" s="132"/>
      <c r="C1163" s="133" t="s">
        <v>1944</v>
      </c>
      <c r="D1163" s="133" t="s">
        <v>123</v>
      </c>
      <c r="E1163" s="134" t="s">
        <v>1945</v>
      </c>
      <c r="F1163" s="135" t="s">
        <v>1946</v>
      </c>
      <c r="G1163" s="136" t="s">
        <v>1870</v>
      </c>
      <c r="H1163" s="137">
        <v>4</v>
      </c>
      <c r="I1163" s="138"/>
      <c r="J1163" s="139">
        <f t="shared" si="30"/>
        <v>0</v>
      </c>
      <c r="K1163" s="135" t="s">
        <v>1</v>
      </c>
      <c r="L1163" s="32"/>
      <c r="M1163" s="140" t="s">
        <v>1</v>
      </c>
      <c r="N1163" s="141" t="s">
        <v>43</v>
      </c>
      <c r="P1163" s="142">
        <f t="shared" si="31"/>
        <v>0</v>
      </c>
      <c r="Q1163" s="142">
        <v>0</v>
      </c>
      <c r="R1163" s="142">
        <f t="shared" si="32"/>
        <v>0</v>
      </c>
      <c r="S1163" s="142">
        <v>0</v>
      </c>
      <c r="T1163" s="143">
        <f t="shared" si="33"/>
        <v>0</v>
      </c>
      <c r="AR1163" s="144" t="s">
        <v>293</v>
      </c>
      <c r="AT1163" s="144" t="s">
        <v>123</v>
      </c>
      <c r="AU1163" s="144" t="s">
        <v>129</v>
      </c>
      <c r="AY1163" s="17" t="s">
        <v>120</v>
      </c>
      <c r="BE1163" s="145">
        <f t="shared" si="34"/>
        <v>0</v>
      </c>
      <c r="BF1163" s="145">
        <f t="shared" si="35"/>
        <v>0</v>
      </c>
      <c r="BG1163" s="145">
        <f t="shared" si="36"/>
        <v>0</v>
      </c>
      <c r="BH1163" s="145">
        <f t="shared" si="37"/>
        <v>0</v>
      </c>
      <c r="BI1163" s="145">
        <f t="shared" si="38"/>
        <v>0</v>
      </c>
      <c r="BJ1163" s="17" t="s">
        <v>129</v>
      </c>
      <c r="BK1163" s="145">
        <f t="shared" si="39"/>
        <v>0</v>
      </c>
      <c r="BL1163" s="17" t="s">
        <v>293</v>
      </c>
      <c r="BM1163" s="144" t="s">
        <v>1947</v>
      </c>
    </row>
    <row r="1164" spans="2:65" s="1" customFormat="1" ht="33" customHeight="1">
      <c r="B1164" s="132"/>
      <c r="C1164" s="133" t="s">
        <v>1948</v>
      </c>
      <c r="D1164" s="133" t="s">
        <v>123</v>
      </c>
      <c r="E1164" s="134" t="s">
        <v>1949</v>
      </c>
      <c r="F1164" s="135" t="s">
        <v>1950</v>
      </c>
      <c r="G1164" s="136" t="s">
        <v>322</v>
      </c>
      <c r="H1164" s="137">
        <v>6</v>
      </c>
      <c r="I1164" s="138"/>
      <c r="J1164" s="139">
        <f t="shared" si="30"/>
        <v>0</v>
      </c>
      <c r="K1164" s="135" t="s">
        <v>1</v>
      </c>
      <c r="L1164" s="32"/>
      <c r="M1164" s="140" t="s">
        <v>1</v>
      </c>
      <c r="N1164" s="141" t="s">
        <v>43</v>
      </c>
      <c r="P1164" s="142">
        <f t="shared" si="31"/>
        <v>0</v>
      </c>
      <c r="Q1164" s="142">
        <v>0</v>
      </c>
      <c r="R1164" s="142">
        <f t="shared" si="32"/>
        <v>0</v>
      </c>
      <c r="S1164" s="142">
        <v>0</v>
      </c>
      <c r="T1164" s="143">
        <f t="shared" si="33"/>
        <v>0</v>
      </c>
      <c r="AR1164" s="144" t="s">
        <v>293</v>
      </c>
      <c r="AT1164" s="144" t="s">
        <v>123</v>
      </c>
      <c r="AU1164" s="144" t="s">
        <v>129</v>
      </c>
      <c r="AY1164" s="17" t="s">
        <v>120</v>
      </c>
      <c r="BE1164" s="145">
        <f t="shared" si="34"/>
        <v>0</v>
      </c>
      <c r="BF1164" s="145">
        <f t="shared" si="35"/>
        <v>0</v>
      </c>
      <c r="BG1164" s="145">
        <f t="shared" si="36"/>
        <v>0</v>
      </c>
      <c r="BH1164" s="145">
        <f t="shared" si="37"/>
        <v>0</v>
      </c>
      <c r="BI1164" s="145">
        <f t="shared" si="38"/>
        <v>0</v>
      </c>
      <c r="BJ1164" s="17" t="s">
        <v>129</v>
      </c>
      <c r="BK1164" s="145">
        <f t="shared" si="39"/>
        <v>0</v>
      </c>
      <c r="BL1164" s="17" t="s">
        <v>293</v>
      </c>
      <c r="BM1164" s="144" t="s">
        <v>1951</v>
      </c>
    </row>
    <row r="1165" spans="2:65" s="1" customFormat="1" ht="33" customHeight="1">
      <c r="B1165" s="132"/>
      <c r="C1165" s="133" t="s">
        <v>1952</v>
      </c>
      <c r="D1165" s="133" t="s">
        <v>123</v>
      </c>
      <c r="E1165" s="134" t="s">
        <v>1953</v>
      </c>
      <c r="F1165" s="135" t="s">
        <v>1954</v>
      </c>
      <c r="G1165" s="136" t="s">
        <v>322</v>
      </c>
      <c r="H1165" s="137">
        <v>4</v>
      </c>
      <c r="I1165" s="138"/>
      <c r="J1165" s="139">
        <f t="shared" si="30"/>
        <v>0</v>
      </c>
      <c r="K1165" s="135" t="s">
        <v>1</v>
      </c>
      <c r="L1165" s="32"/>
      <c r="M1165" s="140" t="s">
        <v>1</v>
      </c>
      <c r="N1165" s="141" t="s">
        <v>43</v>
      </c>
      <c r="P1165" s="142">
        <f t="shared" si="31"/>
        <v>0</v>
      </c>
      <c r="Q1165" s="142">
        <v>0</v>
      </c>
      <c r="R1165" s="142">
        <f t="shared" si="32"/>
        <v>0</v>
      </c>
      <c r="S1165" s="142">
        <v>0</v>
      </c>
      <c r="T1165" s="143">
        <f t="shared" si="33"/>
        <v>0</v>
      </c>
      <c r="AR1165" s="144" t="s">
        <v>293</v>
      </c>
      <c r="AT1165" s="144" t="s">
        <v>123</v>
      </c>
      <c r="AU1165" s="144" t="s">
        <v>129</v>
      </c>
      <c r="AY1165" s="17" t="s">
        <v>120</v>
      </c>
      <c r="BE1165" s="145">
        <f t="shared" si="34"/>
        <v>0</v>
      </c>
      <c r="BF1165" s="145">
        <f t="shared" si="35"/>
        <v>0</v>
      </c>
      <c r="BG1165" s="145">
        <f t="shared" si="36"/>
        <v>0</v>
      </c>
      <c r="BH1165" s="145">
        <f t="shared" si="37"/>
        <v>0</v>
      </c>
      <c r="BI1165" s="145">
        <f t="shared" si="38"/>
        <v>0</v>
      </c>
      <c r="BJ1165" s="17" t="s">
        <v>129</v>
      </c>
      <c r="BK1165" s="145">
        <f t="shared" si="39"/>
        <v>0</v>
      </c>
      <c r="BL1165" s="17" t="s">
        <v>293</v>
      </c>
      <c r="BM1165" s="144" t="s">
        <v>1955</v>
      </c>
    </row>
    <row r="1166" spans="2:65" s="1" customFormat="1" ht="24.2" customHeight="1">
      <c r="B1166" s="132"/>
      <c r="C1166" s="133" t="s">
        <v>1956</v>
      </c>
      <c r="D1166" s="133" t="s">
        <v>123</v>
      </c>
      <c r="E1166" s="134" t="s">
        <v>1957</v>
      </c>
      <c r="F1166" s="135" t="s">
        <v>1958</v>
      </c>
      <c r="G1166" s="136" t="s">
        <v>322</v>
      </c>
      <c r="H1166" s="137">
        <v>4</v>
      </c>
      <c r="I1166" s="138"/>
      <c r="J1166" s="139">
        <f t="shared" si="30"/>
        <v>0</v>
      </c>
      <c r="K1166" s="135" t="s">
        <v>1</v>
      </c>
      <c r="L1166" s="32"/>
      <c r="M1166" s="140" t="s">
        <v>1</v>
      </c>
      <c r="N1166" s="141" t="s">
        <v>43</v>
      </c>
      <c r="P1166" s="142">
        <f t="shared" si="31"/>
        <v>0</v>
      </c>
      <c r="Q1166" s="142">
        <v>0</v>
      </c>
      <c r="R1166" s="142">
        <f t="shared" si="32"/>
        <v>0</v>
      </c>
      <c r="S1166" s="142">
        <v>0</v>
      </c>
      <c r="T1166" s="143">
        <f t="shared" si="33"/>
        <v>0</v>
      </c>
      <c r="AR1166" s="144" t="s">
        <v>293</v>
      </c>
      <c r="AT1166" s="144" t="s">
        <v>123</v>
      </c>
      <c r="AU1166" s="144" t="s">
        <v>129</v>
      </c>
      <c r="AY1166" s="17" t="s">
        <v>120</v>
      </c>
      <c r="BE1166" s="145">
        <f t="shared" si="34"/>
        <v>0</v>
      </c>
      <c r="BF1166" s="145">
        <f t="shared" si="35"/>
        <v>0</v>
      </c>
      <c r="BG1166" s="145">
        <f t="shared" si="36"/>
        <v>0</v>
      </c>
      <c r="BH1166" s="145">
        <f t="shared" si="37"/>
        <v>0</v>
      </c>
      <c r="BI1166" s="145">
        <f t="shared" si="38"/>
        <v>0</v>
      </c>
      <c r="BJ1166" s="17" t="s">
        <v>129</v>
      </c>
      <c r="BK1166" s="145">
        <f t="shared" si="39"/>
        <v>0</v>
      </c>
      <c r="BL1166" s="17" t="s">
        <v>293</v>
      </c>
      <c r="BM1166" s="144" t="s">
        <v>1959</v>
      </c>
    </row>
    <row r="1167" spans="2:65" s="1" customFormat="1" ht="24.2" customHeight="1">
      <c r="B1167" s="132"/>
      <c r="C1167" s="133" t="s">
        <v>1960</v>
      </c>
      <c r="D1167" s="133" t="s">
        <v>123</v>
      </c>
      <c r="E1167" s="134" t="s">
        <v>1961</v>
      </c>
      <c r="F1167" s="135" t="s">
        <v>1962</v>
      </c>
      <c r="G1167" s="136" t="s">
        <v>322</v>
      </c>
      <c r="H1167" s="137">
        <v>6</v>
      </c>
      <c r="I1167" s="138"/>
      <c r="J1167" s="139">
        <f t="shared" si="30"/>
        <v>0</v>
      </c>
      <c r="K1167" s="135" t="s">
        <v>1</v>
      </c>
      <c r="L1167" s="32"/>
      <c r="M1167" s="140" t="s">
        <v>1</v>
      </c>
      <c r="N1167" s="141" t="s">
        <v>43</v>
      </c>
      <c r="P1167" s="142">
        <f t="shared" si="31"/>
        <v>0</v>
      </c>
      <c r="Q1167" s="142">
        <v>0</v>
      </c>
      <c r="R1167" s="142">
        <f t="shared" si="32"/>
        <v>0</v>
      </c>
      <c r="S1167" s="142">
        <v>0</v>
      </c>
      <c r="T1167" s="143">
        <f t="shared" si="33"/>
        <v>0</v>
      </c>
      <c r="AR1167" s="144" t="s">
        <v>293</v>
      </c>
      <c r="AT1167" s="144" t="s">
        <v>123</v>
      </c>
      <c r="AU1167" s="144" t="s">
        <v>129</v>
      </c>
      <c r="AY1167" s="17" t="s">
        <v>120</v>
      </c>
      <c r="BE1167" s="145">
        <f t="shared" si="34"/>
        <v>0</v>
      </c>
      <c r="BF1167" s="145">
        <f t="shared" si="35"/>
        <v>0</v>
      </c>
      <c r="BG1167" s="145">
        <f t="shared" si="36"/>
        <v>0</v>
      </c>
      <c r="BH1167" s="145">
        <f t="shared" si="37"/>
        <v>0</v>
      </c>
      <c r="BI1167" s="145">
        <f t="shared" si="38"/>
        <v>0</v>
      </c>
      <c r="BJ1167" s="17" t="s">
        <v>129</v>
      </c>
      <c r="BK1167" s="145">
        <f t="shared" si="39"/>
        <v>0</v>
      </c>
      <c r="BL1167" s="17" t="s">
        <v>293</v>
      </c>
      <c r="BM1167" s="144" t="s">
        <v>1963</v>
      </c>
    </row>
    <row r="1168" spans="2:65" s="1" customFormat="1" ht="16.5" customHeight="1">
      <c r="B1168" s="132"/>
      <c r="C1168" s="133" t="s">
        <v>1964</v>
      </c>
      <c r="D1168" s="133" t="s">
        <v>123</v>
      </c>
      <c r="E1168" s="134" t="s">
        <v>1965</v>
      </c>
      <c r="F1168" s="135" t="s">
        <v>1966</v>
      </c>
      <c r="G1168" s="136" t="s">
        <v>322</v>
      </c>
      <c r="H1168" s="137">
        <v>4</v>
      </c>
      <c r="I1168" s="138"/>
      <c r="J1168" s="139">
        <f t="shared" si="30"/>
        <v>0</v>
      </c>
      <c r="K1168" s="135" t="s">
        <v>1</v>
      </c>
      <c r="L1168" s="32"/>
      <c r="M1168" s="140" t="s">
        <v>1</v>
      </c>
      <c r="N1168" s="141" t="s">
        <v>43</v>
      </c>
      <c r="P1168" s="142">
        <f t="shared" si="31"/>
        <v>0</v>
      </c>
      <c r="Q1168" s="142">
        <v>0</v>
      </c>
      <c r="R1168" s="142">
        <f t="shared" si="32"/>
        <v>0</v>
      </c>
      <c r="S1168" s="142">
        <v>0</v>
      </c>
      <c r="T1168" s="143">
        <f t="shared" si="33"/>
        <v>0</v>
      </c>
      <c r="AR1168" s="144" t="s">
        <v>293</v>
      </c>
      <c r="AT1168" s="144" t="s">
        <v>123</v>
      </c>
      <c r="AU1168" s="144" t="s">
        <v>129</v>
      </c>
      <c r="AY1168" s="17" t="s">
        <v>120</v>
      </c>
      <c r="BE1168" s="145">
        <f t="shared" si="34"/>
        <v>0</v>
      </c>
      <c r="BF1168" s="145">
        <f t="shared" si="35"/>
        <v>0</v>
      </c>
      <c r="BG1168" s="145">
        <f t="shared" si="36"/>
        <v>0</v>
      </c>
      <c r="BH1168" s="145">
        <f t="shared" si="37"/>
        <v>0</v>
      </c>
      <c r="BI1168" s="145">
        <f t="shared" si="38"/>
        <v>0</v>
      </c>
      <c r="BJ1168" s="17" t="s">
        <v>129</v>
      </c>
      <c r="BK1168" s="145">
        <f t="shared" si="39"/>
        <v>0</v>
      </c>
      <c r="BL1168" s="17" t="s">
        <v>293</v>
      </c>
      <c r="BM1168" s="144" t="s">
        <v>1967</v>
      </c>
    </row>
    <row r="1169" spans="2:65" s="1" customFormat="1" ht="21.75" customHeight="1">
      <c r="B1169" s="132"/>
      <c r="C1169" s="133" t="s">
        <v>1968</v>
      </c>
      <c r="D1169" s="133" t="s">
        <v>123</v>
      </c>
      <c r="E1169" s="134" t="s">
        <v>1969</v>
      </c>
      <c r="F1169" s="135" t="s">
        <v>1970</v>
      </c>
      <c r="G1169" s="136" t="s">
        <v>322</v>
      </c>
      <c r="H1169" s="137">
        <v>4</v>
      </c>
      <c r="I1169" s="138"/>
      <c r="J1169" s="139">
        <f t="shared" si="30"/>
        <v>0</v>
      </c>
      <c r="K1169" s="135" t="s">
        <v>1</v>
      </c>
      <c r="L1169" s="32"/>
      <c r="M1169" s="140" t="s">
        <v>1</v>
      </c>
      <c r="N1169" s="141" t="s">
        <v>43</v>
      </c>
      <c r="P1169" s="142">
        <f t="shared" si="31"/>
        <v>0</v>
      </c>
      <c r="Q1169" s="142">
        <v>0</v>
      </c>
      <c r="R1169" s="142">
        <f t="shared" si="32"/>
        <v>0</v>
      </c>
      <c r="S1169" s="142">
        <v>0</v>
      </c>
      <c r="T1169" s="143">
        <f t="shared" si="33"/>
        <v>0</v>
      </c>
      <c r="AR1169" s="144" t="s">
        <v>293</v>
      </c>
      <c r="AT1169" s="144" t="s">
        <v>123</v>
      </c>
      <c r="AU1169" s="144" t="s">
        <v>129</v>
      </c>
      <c r="AY1169" s="17" t="s">
        <v>120</v>
      </c>
      <c r="BE1169" s="145">
        <f t="shared" si="34"/>
        <v>0</v>
      </c>
      <c r="BF1169" s="145">
        <f t="shared" si="35"/>
        <v>0</v>
      </c>
      <c r="BG1169" s="145">
        <f t="shared" si="36"/>
        <v>0</v>
      </c>
      <c r="BH1169" s="145">
        <f t="shared" si="37"/>
        <v>0</v>
      </c>
      <c r="BI1169" s="145">
        <f t="shared" si="38"/>
        <v>0</v>
      </c>
      <c r="BJ1169" s="17" t="s">
        <v>129</v>
      </c>
      <c r="BK1169" s="145">
        <f t="shared" si="39"/>
        <v>0</v>
      </c>
      <c r="BL1169" s="17" t="s">
        <v>293</v>
      </c>
      <c r="BM1169" s="144" t="s">
        <v>1971</v>
      </c>
    </row>
    <row r="1170" spans="2:65" s="1" customFormat="1" ht="24.2" customHeight="1">
      <c r="B1170" s="132"/>
      <c r="C1170" s="133" t="s">
        <v>1972</v>
      </c>
      <c r="D1170" s="133" t="s">
        <v>123</v>
      </c>
      <c r="E1170" s="134" t="s">
        <v>1973</v>
      </c>
      <c r="F1170" s="135" t="s">
        <v>1974</v>
      </c>
      <c r="G1170" s="136" t="s">
        <v>322</v>
      </c>
      <c r="H1170" s="137">
        <v>2</v>
      </c>
      <c r="I1170" s="138"/>
      <c r="J1170" s="139">
        <f t="shared" si="30"/>
        <v>0</v>
      </c>
      <c r="K1170" s="135" t="s">
        <v>1</v>
      </c>
      <c r="L1170" s="32"/>
      <c r="M1170" s="140" t="s">
        <v>1</v>
      </c>
      <c r="N1170" s="141" t="s">
        <v>43</v>
      </c>
      <c r="P1170" s="142">
        <f t="shared" si="31"/>
        <v>0</v>
      </c>
      <c r="Q1170" s="142">
        <v>0</v>
      </c>
      <c r="R1170" s="142">
        <f t="shared" si="32"/>
        <v>0</v>
      </c>
      <c r="S1170" s="142">
        <v>0</v>
      </c>
      <c r="T1170" s="143">
        <f t="shared" si="33"/>
        <v>0</v>
      </c>
      <c r="AR1170" s="144" t="s">
        <v>293</v>
      </c>
      <c r="AT1170" s="144" t="s">
        <v>123</v>
      </c>
      <c r="AU1170" s="144" t="s">
        <v>129</v>
      </c>
      <c r="AY1170" s="17" t="s">
        <v>120</v>
      </c>
      <c r="BE1170" s="145">
        <f t="shared" si="34"/>
        <v>0</v>
      </c>
      <c r="BF1170" s="145">
        <f t="shared" si="35"/>
        <v>0</v>
      </c>
      <c r="BG1170" s="145">
        <f t="shared" si="36"/>
        <v>0</v>
      </c>
      <c r="BH1170" s="145">
        <f t="shared" si="37"/>
        <v>0</v>
      </c>
      <c r="BI1170" s="145">
        <f t="shared" si="38"/>
        <v>0</v>
      </c>
      <c r="BJ1170" s="17" t="s">
        <v>129</v>
      </c>
      <c r="BK1170" s="145">
        <f t="shared" si="39"/>
        <v>0</v>
      </c>
      <c r="BL1170" s="17" t="s">
        <v>293</v>
      </c>
      <c r="BM1170" s="144" t="s">
        <v>1975</v>
      </c>
    </row>
    <row r="1171" spans="2:65" s="1" customFormat="1" ht="21.75" customHeight="1">
      <c r="B1171" s="132"/>
      <c r="C1171" s="133" t="s">
        <v>1976</v>
      </c>
      <c r="D1171" s="133" t="s">
        <v>123</v>
      </c>
      <c r="E1171" s="134" t="s">
        <v>1977</v>
      </c>
      <c r="F1171" s="135" t="s">
        <v>1978</v>
      </c>
      <c r="G1171" s="136" t="s">
        <v>322</v>
      </c>
      <c r="H1171" s="137">
        <v>4</v>
      </c>
      <c r="I1171" s="138"/>
      <c r="J1171" s="139">
        <f t="shared" si="30"/>
        <v>0</v>
      </c>
      <c r="K1171" s="135" t="s">
        <v>1</v>
      </c>
      <c r="L1171" s="32"/>
      <c r="M1171" s="140" t="s">
        <v>1</v>
      </c>
      <c r="N1171" s="141" t="s">
        <v>43</v>
      </c>
      <c r="P1171" s="142">
        <f t="shared" si="31"/>
        <v>0</v>
      </c>
      <c r="Q1171" s="142">
        <v>0</v>
      </c>
      <c r="R1171" s="142">
        <f t="shared" si="32"/>
        <v>0</v>
      </c>
      <c r="S1171" s="142">
        <v>0</v>
      </c>
      <c r="T1171" s="143">
        <f t="shared" si="33"/>
        <v>0</v>
      </c>
      <c r="AR1171" s="144" t="s">
        <v>293</v>
      </c>
      <c r="AT1171" s="144" t="s">
        <v>123</v>
      </c>
      <c r="AU1171" s="144" t="s">
        <v>129</v>
      </c>
      <c r="AY1171" s="17" t="s">
        <v>120</v>
      </c>
      <c r="BE1171" s="145">
        <f t="shared" si="34"/>
        <v>0</v>
      </c>
      <c r="BF1171" s="145">
        <f t="shared" si="35"/>
        <v>0</v>
      </c>
      <c r="BG1171" s="145">
        <f t="shared" si="36"/>
        <v>0</v>
      </c>
      <c r="BH1171" s="145">
        <f t="shared" si="37"/>
        <v>0</v>
      </c>
      <c r="BI1171" s="145">
        <f t="shared" si="38"/>
        <v>0</v>
      </c>
      <c r="BJ1171" s="17" t="s">
        <v>129</v>
      </c>
      <c r="BK1171" s="145">
        <f t="shared" si="39"/>
        <v>0</v>
      </c>
      <c r="BL1171" s="17" t="s">
        <v>293</v>
      </c>
      <c r="BM1171" s="144" t="s">
        <v>1979</v>
      </c>
    </row>
    <row r="1172" spans="2:65" s="1" customFormat="1" ht="21.75" customHeight="1">
      <c r="B1172" s="132"/>
      <c r="C1172" s="133" t="s">
        <v>1980</v>
      </c>
      <c r="D1172" s="133" t="s">
        <v>123</v>
      </c>
      <c r="E1172" s="134" t="s">
        <v>1981</v>
      </c>
      <c r="F1172" s="135" t="s">
        <v>1982</v>
      </c>
      <c r="G1172" s="136" t="s">
        <v>248</v>
      </c>
      <c r="H1172" s="137">
        <v>0.33500000000000002</v>
      </c>
      <c r="I1172" s="138"/>
      <c r="J1172" s="139">
        <f t="shared" si="30"/>
        <v>0</v>
      </c>
      <c r="K1172" s="135" t="s">
        <v>1</v>
      </c>
      <c r="L1172" s="32"/>
      <c r="M1172" s="140" t="s">
        <v>1</v>
      </c>
      <c r="N1172" s="141" t="s">
        <v>43</v>
      </c>
      <c r="P1172" s="142">
        <f t="shared" si="31"/>
        <v>0</v>
      </c>
      <c r="Q1172" s="142">
        <v>0</v>
      </c>
      <c r="R1172" s="142">
        <f t="shared" si="32"/>
        <v>0</v>
      </c>
      <c r="S1172" s="142">
        <v>0</v>
      </c>
      <c r="T1172" s="143">
        <f t="shared" si="33"/>
        <v>0</v>
      </c>
      <c r="AR1172" s="144" t="s">
        <v>293</v>
      </c>
      <c r="AT1172" s="144" t="s">
        <v>123</v>
      </c>
      <c r="AU1172" s="144" t="s">
        <v>129</v>
      </c>
      <c r="AY1172" s="17" t="s">
        <v>120</v>
      </c>
      <c r="BE1172" s="145">
        <f t="shared" si="34"/>
        <v>0</v>
      </c>
      <c r="BF1172" s="145">
        <f t="shared" si="35"/>
        <v>0</v>
      </c>
      <c r="BG1172" s="145">
        <f t="shared" si="36"/>
        <v>0</v>
      </c>
      <c r="BH1172" s="145">
        <f t="shared" si="37"/>
        <v>0</v>
      </c>
      <c r="BI1172" s="145">
        <f t="shared" si="38"/>
        <v>0</v>
      </c>
      <c r="BJ1172" s="17" t="s">
        <v>129</v>
      </c>
      <c r="BK1172" s="145">
        <f t="shared" si="39"/>
        <v>0</v>
      </c>
      <c r="BL1172" s="17" t="s">
        <v>293</v>
      </c>
      <c r="BM1172" s="144" t="s">
        <v>1983</v>
      </c>
    </row>
    <row r="1173" spans="2:65" s="1" customFormat="1" ht="24.2" customHeight="1">
      <c r="B1173" s="132"/>
      <c r="C1173" s="133" t="s">
        <v>1984</v>
      </c>
      <c r="D1173" s="133" t="s">
        <v>123</v>
      </c>
      <c r="E1173" s="134" t="s">
        <v>1985</v>
      </c>
      <c r="F1173" s="135" t="s">
        <v>1986</v>
      </c>
      <c r="G1173" s="136" t="s">
        <v>1870</v>
      </c>
      <c r="H1173" s="137">
        <v>4</v>
      </c>
      <c r="I1173" s="138"/>
      <c r="J1173" s="139">
        <f t="shared" si="30"/>
        <v>0</v>
      </c>
      <c r="K1173" s="135" t="s">
        <v>1</v>
      </c>
      <c r="L1173" s="32"/>
      <c r="M1173" s="140" t="s">
        <v>1</v>
      </c>
      <c r="N1173" s="141" t="s">
        <v>43</v>
      </c>
      <c r="P1173" s="142">
        <f t="shared" si="31"/>
        <v>0</v>
      </c>
      <c r="Q1173" s="142">
        <v>0</v>
      </c>
      <c r="R1173" s="142">
        <f t="shared" si="32"/>
        <v>0</v>
      </c>
      <c r="S1173" s="142">
        <v>0</v>
      </c>
      <c r="T1173" s="143">
        <f t="shared" si="33"/>
        <v>0</v>
      </c>
      <c r="AR1173" s="144" t="s">
        <v>293</v>
      </c>
      <c r="AT1173" s="144" t="s">
        <v>123</v>
      </c>
      <c r="AU1173" s="144" t="s">
        <v>129</v>
      </c>
      <c r="AY1173" s="17" t="s">
        <v>120</v>
      </c>
      <c r="BE1173" s="145">
        <f t="shared" si="34"/>
        <v>0</v>
      </c>
      <c r="BF1173" s="145">
        <f t="shared" si="35"/>
        <v>0</v>
      </c>
      <c r="BG1173" s="145">
        <f t="shared" si="36"/>
        <v>0</v>
      </c>
      <c r="BH1173" s="145">
        <f t="shared" si="37"/>
        <v>0</v>
      </c>
      <c r="BI1173" s="145">
        <f t="shared" si="38"/>
        <v>0</v>
      </c>
      <c r="BJ1173" s="17" t="s">
        <v>129</v>
      </c>
      <c r="BK1173" s="145">
        <f t="shared" si="39"/>
        <v>0</v>
      </c>
      <c r="BL1173" s="17" t="s">
        <v>293</v>
      </c>
      <c r="BM1173" s="144" t="s">
        <v>1987</v>
      </c>
    </row>
    <row r="1174" spans="2:65" s="1" customFormat="1" ht="21.75" customHeight="1">
      <c r="B1174" s="132"/>
      <c r="C1174" s="133" t="s">
        <v>1988</v>
      </c>
      <c r="D1174" s="133" t="s">
        <v>123</v>
      </c>
      <c r="E1174" s="134" t="s">
        <v>1989</v>
      </c>
      <c r="F1174" s="135" t="s">
        <v>1990</v>
      </c>
      <c r="G1174" s="136" t="s">
        <v>248</v>
      </c>
      <c r="H1174" s="137">
        <v>3.5999999999999997E-2</v>
      </c>
      <c r="I1174" s="138"/>
      <c r="J1174" s="139">
        <f t="shared" si="30"/>
        <v>0</v>
      </c>
      <c r="K1174" s="135" t="s">
        <v>1</v>
      </c>
      <c r="L1174" s="32"/>
      <c r="M1174" s="140" t="s">
        <v>1</v>
      </c>
      <c r="N1174" s="141" t="s">
        <v>43</v>
      </c>
      <c r="P1174" s="142">
        <f t="shared" si="31"/>
        <v>0</v>
      </c>
      <c r="Q1174" s="142">
        <v>0</v>
      </c>
      <c r="R1174" s="142">
        <f t="shared" si="32"/>
        <v>0</v>
      </c>
      <c r="S1174" s="142">
        <v>0</v>
      </c>
      <c r="T1174" s="143">
        <f t="shared" si="33"/>
        <v>0</v>
      </c>
      <c r="AR1174" s="144" t="s">
        <v>293</v>
      </c>
      <c r="AT1174" s="144" t="s">
        <v>123</v>
      </c>
      <c r="AU1174" s="144" t="s">
        <v>129</v>
      </c>
      <c r="AY1174" s="17" t="s">
        <v>120</v>
      </c>
      <c r="BE1174" s="145">
        <f t="shared" si="34"/>
        <v>0</v>
      </c>
      <c r="BF1174" s="145">
        <f t="shared" si="35"/>
        <v>0</v>
      </c>
      <c r="BG1174" s="145">
        <f t="shared" si="36"/>
        <v>0</v>
      </c>
      <c r="BH1174" s="145">
        <f t="shared" si="37"/>
        <v>0</v>
      </c>
      <c r="BI1174" s="145">
        <f t="shared" si="38"/>
        <v>0</v>
      </c>
      <c r="BJ1174" s="17" t="s">
        <v>129</v>
      </c>
      <c r="BK1174" s="145">
        <f t="shared" si="39"/>
        <v>0</v>
      </c>
      <c r="BL1174" s="17" t="s">
        <v>293</v>
      </c>
      <c r="BM1174" s="144" t="s">
        <v>1991</v>
      </c>
    </row>
    <row r="1175" spans="2:65" s="1" customFormat="1" ht="21.75" customHeight="1">
      <c r="B1175" s="132"/>
      <c r="C1175" s="133" t="s">
        <v>1992</v>
      </c>
      <c r="D1175" s="133" t="s">
        <v>123</v>
      </c>
      <c r="E1175" s="134" t="s">
        <v>1993</v>
      </c>
      <c r="F1175" s="135" t="s">
        <v>1994</v>
      </c>
      <c r="G1175" s="136" t="s">
        <v>234</v>
      </c>
      <c r="H1175" s="137">
        <v>7.3</v>
      </c>
      <c r="I1175" s="138"/>
      <c r="J1175" s="139">
        <f t="shared" si="30"/>
        <v>0</v>
      </c>
      <c r="K1175" s="135" t="s">
        <v>1</v>
      </c>
      <c r="L1175" s="32"/>
      <c r="M1175" s="140" t="s">
        <v>1</v>
      </c>
      <c r="N1175" s="141" t="s">
        <v>43</v>
      </c>
      <c r="P1175" s="142">
        <f t="shared" si="31"/>
        <v>0</v>
      </c>
      <c r="Q1175" s="142">
        <v>0</v>
      </c>
      <c r="R1175" s="142">
        <f t="shared" si="32"/>
        <v>0</v>
      </c>
      <c r="S1175" s="142">
        <v>0</v>
      </c>
      <c r="T1175" s="143">
        <f t="shared" si="33"/>
        <v>0</v>
      </c>
      <c r="AR1175" s="144" t="s">
        <v>293</v>
      </c>
      <c r="AT1175" s="144" t="s">
        <v>123</v>
      </c>
      <c r="AU1175" s="144" t="s">
        <v>129</v>
      </c>
      <c r="AY1175" s="17" t="s">
        <v>120</v>
      </c>
      <c r="BE1175" s="145">
        <f t="shared" si="34"/>
        <v>0</v>
      </c>
      <c r="BF1175" s="145">
        <f t="shared" si="35"/>
        <v>0</v>
      </c>
      <c r="BG1175" s="145">
        <f t="shared" si="36"/>
        <v>0</v>
      </c>
      <c r="BH1175" s="145">
        <f t="shared" si="37"/>
        <v>0</v>
      </c>
      <c r="BI1175" s="145">
        <f t="shared" si="38"/>
        <v>0</v>
      </c>
      <c r="BJ1175" s="17" t="s">
        <v>129</v>
      </c>
      <c r="BK1175" s="145">
        <f t="shared" si="39"/>
        <v>0</v>
      </c>
      <c r="BL1175" s="17" t="s">
        <v>293</v>
      </c>
      <c r="BM1175" s="144" t="s">
        <v>1995</v>
      </c>
    </row>
    <row r="1176" spans="2:65" s="1" customFormat="1" ht="16.5" customHeight="1">
      <c r="B1176" s="132"/>
      <c r="C1176" s="133" t="s">
        <v>1996</v>
      </c>
      <c r="D1176" s="133" t="s">
        <v>123</v>
      </c>
      <c r="E1176" s="134" t="s">
        <v>1997</v>
      </c>
      <c r="F1176" s="135" t="s">
        <v>1998</v>
      </c>
      <c r="G1176" s="136" t="s">
        <v>126</v>
      </c>
      <c r="H1176" s="137">
        <v>1</v>
      </c>
      <c r="I1176" s="138"/>
      <c r="J1176" s="139">
        <f t="shared" si="30"/>
        <v>0</v>
      </c>
      <c r="K1176" s="135" t="s">
        <v>1</v>
      </c>
      <c r="L1176" s="32"/>
      <c r="M1176" s="140" t="s">
        <v>1</v>
      </c>
      <c r="N1176" s="141" t="s">
        <v>43</v>
      </c>
      <c r="P1176" s="142">
        <f t="shared" si="31"/>
        <v>0</v>
      </c>
      <c r="Q1176" s="142">
        <v>0</v>
      </c>
      <c r="R1176" s="142">
        <f t="shared" si="32"/>
        <v>0</v>
      </c>
      <c r="S1176" s="142">
        <v>0</v>
      </c>
      <c r="T1176" s="143">
        <f t="shared" si="33"/>
        <v>0</v>
      </c>
      <c r="AR1176" s="144" t="s">
        <v>293</v>
      </c>
      <c r="AT1176" s="144" t="s">
        <v>123</v>
      </c>
      <c r="AU1176" s="144" t="s">
        <v>129</v>
      </c>
      <c r="AY1176" s="17" t="s">
        <v>120</v>
      </c>
      <c r="BE1176" s="145">
        <f t="shared" si="34"/>
        <v>0</v>
      </c>
      <c r="BF1176" s="145">
        <f t="shared" si="35"/>
        <v>0</v>
      </c>
      <c r="BG1176" s="145">
        <f t="shared" si="36"/>
        <v>0</v>
      </c>
      <c r="BH1176" s="145">
        <f t="shared" si="37"/>
        <v>0</v>
      </c>
      <c r="BI1176" s="145">
        <f t="shared" si="38"/>
        <v>0</v>
      </c>
      <c r="BJ1176" s="17" t="s">
        <v>129</v>
      </c>
      <c r="BK1176" s="145">
        <f t="shared" si="39"/>
        <v>0</v>
      </c>
      <c r="BL1176" s="17" t="s">
        <v>293</v>
      </c>
      <c r="BM1176" s="144" t="s">
        <v>1999</v>
      </c>
    </row>
    <row r="1177" spans="2:65" s="11" customFormat="1" ht="22.9" customHeight="1">
      <c r="B1177" s="120"/>
      <c r="D1177" s="121" t="s">
        <v>76</v>
      </c>
      <c r="E1177" s="130" t="s">
        <v>2000</v>
      </c>
      <c r="F1177" s="130" t="s">
        <v>2001</v>
      </c>
      <c r="I1177" s="123"/>
      <c r="J1177" s="131">
        <f>BK1177</f>
        <v>0</v>
      </c>
      <c r="L1177" s="120"/>
      <c r="M1177" s="125"/>
      <c r="P1177" s="126">
        <f>SUM(P1178:P1216)</f>
        <v>0</v>
      </c>
      <c r="R1177" s="126">
        <f>SUM(R1178:R1216)</f>
        <v>0</v>
      </c>
      <c r="T1177" s="127">
        <f>SUM(T1178:T1216)</f>
        <v>0</v>
      </c>
      <c r="AR1177" s="121" t="s">
        <v>129</v>
      </c>
      <c r="AT1177" s="128" t="s">
        <v>76</v>
      </c>
      <c r="AU1177" s="128" t="s">
        <v>85</v>
      </c>
      <c r="AY1177" s="121" t="s">
        <v>120</v>
      </c>
      <c r="BK1177" s="129">
        <f>SUM(BK1178:BK1216)</f>
        <v>0</v>
      </c>
    </row>
    <row r="1178" spans="2:65" s="1" customFormat="1" ht="21.75" customHeight="1">
      <c r="B1178" s="132"/>
      <c r="C1178" s="133" t="s">
        <v>2002</v>
      </c>
      <c r="D1178" s="133" t="s">
        <v>123</v>
      </c>
      <c r="E1178" s="134" t="s">
        <v>1531</v>
      </c>
      <c r="F1178" s="135" t="s">
        <v>1532</v>
      </c>
      <c r="G1178" s="136" t="s">
        <v>322</v>
      </c>
      <c r="H1178" s="137">
        <v>10</v>
      </c>
      <c r="I1178" s="138"/>
      <c r="J1178" s="139">
        <f t="shared" ref="J1178:J1216" si="40">ROUND(I1178*H1178,2)</f>
        <v>0</v>
      </c>
      <c r="K1178" s="135" t="s">
        <v>1</v>
      </c>
      <c r="L1178" s="32"/>
      <c r="M1178" s="140" t="s">
        <v>1</v>
      </c>
      <c r="N1178" s="141" t="s">
        <v>43</v>
      </c>
      <c r="P1178" s="142">
        <f t="shared" ref="P1178:P1216" si="41">O1178*H1178</f>
        <v>0</v>
      </c>
      <c r="Q1178" s="142">
        <v>0</v>
      </c>
      <c r="R1178" s="142">
        <f t="shared" ref="R1178:R1216" si="42">Q1178*H1178</f>
        <v>0</v>
      </c>
      <c r="S1178" s="142">
        <v>0</v>
      </c>
      <c r="T1178" s="143">
        <f t="shared" ref="T1178:T1216" si="43">S1178*H1178</f>
        <v>0</v>
      </c>
      <c r="AR1178" s="144" t="s">
        <v>293</v>
      </c>
      <c r="AT1178" s="144" t="s">
        <v>123</v>
      </c>
      <c r="AU1178" s="144" t="s">
        <v>129</v>
      </c>
      <c r="AY1178" s="17" t="s">
        <v>120</v>
      </c>
      <c r="BE1178" s="145">
        <f t="shared" ref="BE1178:BE1216" si="44">IF(N1178="základní",J1178,0)</f>
        <v>0</v>
      </c>
      <c r="BF1178" s="145">
        <f t="shared" ref="BF1178:BF1216" si="45">IF(N1178="snížená",J1178,0)</f>
        <v>0</v>
      </c>
      <c r="BG1178" s="145">
        <f t="shared" ref="BG1178:BG1216" si="46">IF(N1178="zákl. přenesená",J1178,0)</f>
        <v>0</v>
      </c>
      <c r="BH1178" s="145">
        <f t="shared" ref="BH1178:BH1216" si="47">IF(N1178="sníž. přenesená",J1178,0)</f>
        <v>0</v>
      </c>
      <c r="BI1178" s="145">
        <f t="shared" ref="BI1178:BI1216" si="48">IF(N1178="nulová",J1178,0)</f>
        <v>0</v>
      </c>
      <c r="BJ1178" s="17" t="s">
        <v>129</v>
      </c>
      <c r="BK1178" s="145">
        <f t="shared" ref="BK1178:BK1216" si="49">ROUND(I1178*H1178,2)</f>
        <v>0</v>
      </c>
      <c r="BL1178" s="17" t="s">
        <v>293</v>
      </c>
      <c r="BM1178" s="144" t="s">
        <v>2003</v>
      </c>
    </row>
    <row r="1179" spans="2:65" s="1" customFormat="1" ht="21.75" customHeight="1">
      <c r="B1179" s="132"/>
      <c r="C1179" s="133" t="s">
        <v>2004</v>
      </c>
      <c r="D1179" s="133" t="s">
        <v>123</v>
      </c>
      <c r="E1179" s="134" t="s">
        <v>1539</v>
      </c>
      <c r="F1179" s="135" t="s">
        <v>1540</v>
      </c>
      <c r="G1179" s="136" t="s">
        <v>322</v>
      </c>
      <c r="H1179" s="137">
        <v>5</v>
      </c>
      <c r="I1179" s="138"/>
      <c r="J1179" s="139">
        <f t="shared" si="40"/>
        <v>0</v>
      </c>
      <c r="K1179" s="135" t="s">
        <v>1</v>
      </c>
      <c r="L1179" s="32"/>
      <c r="M1179" s="140" t="s">
        <v>1</v>
      </c>
      <c r="N1179" s="141" t="s">
        <v>43</v>
      </c>
      <c r="P1179" s="142">
        <f t="shared" si="41"/>
        <v>0</v>
      </c>
      <c r="Q1179" s="142">
        <v>0</v>
      </c>
      <c r="R1179" s="142">
        <f t="shared" si="42"/>
        <v>0</v>
      </c>
      <c r="S1179" s="142">
        <v>0</v>
      </c>
      <c r="T1179" s="143">
        <f t="shared" si="43"/>
        <v>0</v>
      </c>
      <c r="AR1179" s="144" t="s">
        <v>293</v>
      </c>
      <c r="AT1179" s="144" t="s">
        <v>123</v>
      </c>
      <c r="AU1179" s="144" t="s">
        <v>129</v>
      </c>
      <c r="AY1179" s="17" t="s">
        <v>120</v>
      </c>
      <c r="BE1179" s="145">
        <f t="shared" si="44"/>
        <v>0</v>
      </c>
      <c r="BF1179" s="145">
        <f t="shared" si="45"/>
        <v>0</v>
      </c>
      <c r="BG1179" s="145">
        <f t="shared" si="46"/>
        <v>0</v>
      </c>
      <c r="BH1179" s="145">
        <f t="shared" si="47"/>
        <v>0</v>
      </c>
      <c r="BI1179" s="145">
        <f t="shared" si="48"/>
        <v>0</v>
      </c>
      <c r="BJ1179" s="17" t="s">
        <v>129</v>
      </c>
      <c r="BK1179" s="145">
        <f t="shared" si="49"/>
        <v>0</v>
      </c>
      <c r="BL1179" s="17" t="s">
        <v>293</v>
      </c>
      <c r="BM1179" s="144" t="s">
        <v>2005</v>
      </c>
    </row>
    <row r="1180" spans="2:65" s="1" customFormat="1" ht="21.75" customHeight="1">
      <c r="B1180" s="132"/>
      <c r="C1180" s="133" t="s">
        <v>2006</v>
      </c>
      <c r="D1180" s="133" t="s">
        <v>123</v>
      </c>
      <c r="E1180" s="134" t="s">
        <v>2007</v>
      </c>
      <c r="F1180" s="135" t="s">
        <v>2008</v>
      </c>
      <c r="G1180" s="136" t="s">
        <v>322</v>
      </c>
      <c r="H1180" s="137">
        <v>8</v>
      </c>
      <c r="I1180" s="138"/>
      <c r="J1180" s="139">
        <f t="shared" si="40"/>
        <v>0</v>
      </c>
      <c r="K1180" s="135" t="s">
        <v>1</v>
      </c>
      <c r="L1180" s="32"/>
      <c r="M1180" s="140" t="s">
        <v>1</v>
      </c>
      <c r="N1180" s="141" t="s">
        <v>43</v>
      </c>
      <c r="P1180" s="142">
        <f t="shared" si="41"/>
        <v>0</v>
      </c>
      <c r="Q1180" s="142">
        <v>0</v>
      </c>
      <c r="R1180" s="142">
        <f t="shared" si="42"/>
        <v>0</v>
      </c>
      <c r="S1180" s="142">
        <v>0</v>
      </c>
      <c r="T1180" s="143">
        <f t="shared" si="43"/>
        <v>0</v>
      </c>
      <c r="AR1180" s="144" t="s">
        <v>293</v>
      </c>
      <c r="AT1180" s="144" t="s">
        <v>123</v>
      </c>
      <c r="AU1180" s="144" t="s">
        <v>129</v>
      </c>
      <c r="AY1180" s="17" t="s">
        <v>120</v>
      </c>
      <c r="BE1180" s="145">
        <f t="shared" si="44"/>
        <v>0</v>
      </c>
      <c r="BF1180" s="145">
        <f t="shared" si="45"/>
        <v>0</v>
      </c>
      <c r="BG1180" s="145">
        <f t="shared" si="46"/>
        <v>0</v>
      </c>
      <c r="BH1180" s="145">
        <f t="shared" si="47"/>
        <v>0</v>
      </c>
      <c r="BI1180" s="145">
        <f t="shared" si="48"/>
        <v>0</v>
      </c>
      <c r="BJ1180" s="17" t="s">
        <v>129</v>
      </c>
      <c r="BK1180" s="145">
        <f t="shared" si="49"/>
        <v>0</v>
      </c>
      <c r="BL1180" s="17" t="s">
        <v>293</v>
      </c>
      <c r="BM1180" s="144" t="s">
        <v>2009</v>
      </c>
    </row>
    <row r="1181" spans="2:65" s="1" customFormat="1" ht="21.75" customHeight="1">
      <c r="B1181" s="132"/>
      <c r="C1181" s="133" t="s">
        <v>2010</v>
      </c>
      <c r="D1181" s="133" t="s">
        <v>123</v>
      </c>
      <c r="E1181" s="134" t="s">
        <v>1547</v>
      </c>
      <c r="F1181" s="135" t="s">
        <v>1548</v>
      </c>
      <c r="G1181" s="136" t="s">
        <v>339</v>
      </c>
      <c r="H1181" s="137">
        <v>13</v>
      </c>
      <c r="I1181" s="138"/>
      <c r="J1181" s="139">
        <f t="shared" si="40"/>
        <v>0</v>
      </c>
      <c r="K1181" s="135" t="s">
        <v>1</v>
      </c>
      <c r="L1181" s="32"/>
      <c r="M1181" s="140" t="s">
        <v>1</v>
      </c>
      <c r="N1181" s="141" t="s">
        <v>43</v>
      </c>
      <c r="P1181" s="142">
        <f t="shared" si="41"/>
        <v>0</v>
      </c>
      <c r="Q1181" s="142">
        <v>0</v>
      </c>
      <c r="R1181" s="142">
        <f t="shared" si="42"/>
        <v>0</v>
      </c>
      <c r="S1181" s="142">
        <v>0</v>
      </c>
      <c r="T1181" s="143">
        <f t="shared" si="43"/>
        <v>0</v>
      </c>
      <c r="AR1181" s="144" t="s">
        <v>293</v>
      </c>
      <c r="AT1181" s="144" t="s">
        <v>123</v>
      </c>
      <c r="AU1181" s="144" t="s">
        <v>129</v>
      </c>
      <c r="AY1181" s="17" t="s">
        <v>120</v>
      </c>
      <c r="BE1181" s="145">
        <f t="shared" si="44"/>
        <v>0</v>
      </c>
      <c r="BF1181" s="145">
        <f t="shared" si="45"/>
        <v>0</v>
      </c>
      <c r="BG1181" s="145">
        <f t="shared" si="46"/>
        <v>0</v>
      </c>
      <c r="BH1181" s="145">
        <f t="shared" si="47"/>
        <v>0</v>
      </c>
      <c r="BI1181" s="145">
        <f t="shared" si="48"/>
        <v>0</v>
      </c>
      <c r="BJ1181" s="17" t="s">
        <v>129</v>
      </c>
      <c r="BK1181" s="145">
        <f t="shared" si="49"/>
        <v>0</v>
      </c>
      <c r="BL1181" s="17" t="s">
        <v>293</v>
      </c>
      <c r="BM1181" s="144" t="s">
        <v>2011</v>
      </c>
    </row>
    <row r="1182" spans="2:65" s="1" customFormat="1" ht="21.75" customHeight="1">
      <c r="B1182" s="132"/>
      <c r="C1182" s="133" t="s">
        <v>2012</v>
      </c>
      <c r="D1182" s="133" t="s">
        <v>123</v>
      </c>
      <c r="E1182" s="134" t="s">
        <v>2013</v>
      </c>
      <c r="F1182" s="135" t="s">
        <v>2014</v>
      </c>
      <c r="G1182" s="136" t="s">
        <v>322</v>
      </c>
      <c r="H1182" s="137">
        <v>10</v>
      </c>
      <c r="I1182" s="138"/>
      <c r="J1182" s="139">
        <f t="shared" si="40"/>
        <v>0</v>
      </c>
      <c r="K1182" s="135" t="s">
        <v>1</v>
      </c>
      <c r="L1182" s="32"/>
      <c r="M1182" s="140" t="s">
        <v>1</v>
      </c>
      <c r="N1182" s="141" t="s">
        <v>43</v>
      </c>
      <c r="P1182" s="142">
        <f t="shared" si="41"/>
        <v>0</v>
      </c>
      <c r="Q1182" s="142">
        <v>0</v>
      </c>
      <c r="R1182" s="142">
        <f t="shared" si="42"/>
        <v>0</v>
      </c>
      <c r="S1182" s="142">
        <v>0</v>
      </c>
      <c r="T1182" s="143">
        <f t="shared" si="43"/>
        <v>0</v>
      </c>
      <c r="AR1182" s="144" t="s">
        <v>293</v>
      </c>
      <c r="AT1182" s="144" t="s">
        <v>123</v>
      </c>
      <c r="AU1182" s="144" t="s">
        <v>129</v>
      </c>
      <c r="AY1182" s="17" t="s">
        <v>120</v>
      </c>
      <c r="BE1182" s="145">
        <f t="shared" si="44"/>
        <v>0</v>
      </c>
      <c r="BF1182" s="145">
        <f t="shared" si="45"/>
        <v>0</v>
      </c>
      <c r="BG1182" s="145">
        <f t="shared" si="46"/>
        <v>0</v>
      </c>
      <c r="BH1182" s="145">
        <f t="shared" si="47"/>
        <v>0</v>
      </c>
      <c r="BI1182" s="145">
        <f t="shared" si="48"/>
        <v>0</v>
      </c>
      <c r="BJ1182" s="17" t="s">
        <v>129</v>
      </c>
      <c r="BK1182" s="145">
        <f t="shared" si="49"/>
        <v>0</v>
      </c>
      <c r="BL1182" s="17" t="s">
        <v>293</v>
      </c>
      <c r="BM1182" s="144" t="s">
        <v>2015</v>
      </c>
    </row>
    <row r="1183" spans="2:65" s="1" customFormat="1" ht="21.75" customHeight="1">
      <c r="B1183" s="132"/>
      <c r="C1183" s="133" t="s">
        <v>2016</v>
      </c>
      <c r="D1183" s="133" t="s">
        <v>123</v>
      </c>
      <c r="E1183" s="134" t="s">
        <v>2017</v>
      </c>
      <c r="F1183" s="135" t="s">
        <v>2018</v>
      </c>
      <c r="G1183" s="136" t="s">
        <v>322</v>
      </c>
      <c r="H1183" s="137">
        <v>5</v>
      </c>
      <c r="I1183" s="138"/>
      <c r="J1183" s="139">
        <f t="shared" si="40"/>
        <v>0</v>
      </c>
      <c r="K1183" s="135" t="s">
        <v>1</v>
      </c>
      <c r="L1183" s="32"/>
      <c r="M1183" s="140" t="s">
        <v>1</v>
      </c>
      <c r="N1183" s="141" t="s">
        <v>43</v>
      </c>
      <c r="P1183" s="142">
        <f t="shared" si="41"/>
        <v>0</v>
      </c>
      <c r="Q1183" s="142">
        <v>0</v>
      </c>
      <c r="R1183" s="142">
        <f t="shared" si="42"/>
        <v>0</v>
      </c>
      <c r="S1183" s="142">
        <v>0</v>
      </c>
      <c r="T1183" s="143">
        <f t="shared" si="43"/>
        <v>0</v>
      </c>
      <c r="AR1183" s="144" t="s">
        <v>293</v>
      </c>
      <c r="AT1183" s="144" t="s">
        <v>123</v>
      </c>
      <c r="AU1183" s="144" t="s">
        <v>129</v>
      </c>
      <c r="AY1183" s="17" t="s">
        <v>120</v>
      </c>
      <c r="BE1183" s="145">
        <f t="shared" si="44"/>
        <v>0</v>
      </c>
      <c r="BF1183" s="145">
        <f t="shared" si="45"/>
        <v>0</v>
      </c>
      <c r="BG1183" s="145">
        <f t="shared" si="46"/>
        <v>0</v>
      </c>
      <c r="BH1183" s="145">
        <f t="shared" si="47"/>
        <v>0</v>
      </c>
      <c r="BI1183" s="145">
        <f t="shared" si="48"/>
        <v>0</v>
      </c>
      <c r="BJ1183" s="17" t="s">
        <v>129</v>
      </c>
      <c r="BK1183" s="145">
        <f t="shared" si="49"/>
        <v>0</v>
      </c>
      <c r="BL1183" s="17" t="s">
        <v>293</v>
      </c>
      <c r="BM1183" s="144" t="s">
        <v>2019</v>
      </c>
    </row>
    <row r="1184" spans="2:65" s="1" customFormat="1" ht="21.75" customHeight="1">
      <c r="B1184" s="132"/>
      <c r="C1184" s="133" t="s">
        <v>2020</v>
      </c>
      <c r="D1184" s="133" t="s">
        <v>123</v>
      </c>
      <c r="E1184" s="134" t="s">
        <v>2021</v>
      </c>
      <c r="F1184" s="135" t="s">
        <v>2022</v>
      </c>
      <c r="G1184" s="136" t="s">
        <v>322</v>
      </c>
      <c r="H1184" s="137">
        <v>4</v>
      </c>
      <c r="I1184" s="138"/>
      <c r="J1184" s="139">
        <f t="shared" si="40"/>
        <v>0</v>
      </c>
      <c r="K1184" s="135" t="s">
        <v>1</v>
      </c>
      <c r="L1184" s="32"/>
      <c r="M1184" s="140" t="s">
        <v>1</v>
      </c>
      <c r="N1184" s="141" t="s">
        <v>43</v>
      </c>
      <c r="P1184" s="142">
        <f t="shared" si="41"/>
        <v>0</v>
      </c>
      <c r="Q1184" s="142">
        <v>0</v>
      </c>
      <c r="R1184" s="142">
        <f t="shared" si="42"/>
        <v>0</v>
      </c>
      <c r="S1184" s="142">
        <v>0</v>
      </c>
      <c r="T1184" s="143">
        <f t="shared" si="43"/>
        <v>0</v>
      </c>
      <c r="AR1184" s="144" t="s">
        <v>293</v>
      </c>
      <c r="AT1184" s="144" t="s">
        <v>123</v>
      </c>
      <c r="AU1184" s="144" t="s">
        <v>129</v>
      </c>
      <c r="AY1184" s="17" t="s">
        <v>120</v>
      </c>
      <c r="BE1184" s="145">
        <f t="shared" si="44"/>
        <v>0</v>
      </c>
      <c r="BF1184" s="145">
        <f t="shared" si="45"/>
        <v>0</v>
      </c>
      <c r="BG1184" s="145">
        <f t="shared" si="46"/>
        <v>0</v>
      </c>
      <c r="BH1184" s="145">
        <f t="shared" si="47"/>
        <v>0</v>
      </c>
      <c r="BI1184" s="145">
        <f t="shared" si="48"/>
        <v>0</v>
      </c>
      <c r="BJ1184" s="17" t="s">
        <v>129</v>
      </c>
      <c r="BK1184" s="145">
        <f t="shared" si="49"/>
        <v>0</v>
      </c>
      <c r="BL1184" s="17" t="s">
        <v>293</v>
      </c>
      <c r="BM1184" s="144" t="s">
        <v>2023</v>
      </c>
    </row>
    <row r="1185" spans="2:65" s="1" customFormat="1" ht="16.5" customHeight="1">
      <c r="B1185" s="132"/>
      <c r="C1185" s="133" t="s">
        <v>2024</v>
      </c>
      <c r="D1185" s="133" t="s">
        <v>123</v>
      </c>
      <c r="E1185" s="134" t="s">
        <v>2025</v>
      </c>
      <c r="F1185" s="135" t="s">
        <v>2026</v>
      </c>
      <c r="G1185" s="136" t="s">
        <v>322</v>
      </c>
      <c r="H1185" s="137">
        <v>8</v>
      </c>
      <c r="I1185" s="138"/>
      <c r="J1185" s="139">
        <f t="shared" si="40"/>
        <v>0</v>
      </c>
      <c r="K1185" s="135" t="s">
        <v>1</v>
      </c>
      <c r="L1185" s="32"/>
      <c r="M1185" s="140" t="s">
        <v>1</v>
      </c>
      <c r="N1185" s="141" t="s">
        <v>43</v>
      </c>
      <c r="P1185" s="142">
        <f t="shared" si="41"/>
        <v>0</v>
      </c>
      <c r="Q1185" s="142">
        <v>0</v>
      </c>
      <c r="R1185" s="142">
        <f t="shared" si="42"/>
        <v>0</v>
      </c>
      <c r="S1185" s="142">
        <v>0</v>
      </c>
      <c r="T1185" s="143">
        <f t="shared" si="43"/>
        <v>0</v>
      </c>
      <c r="AR1185" s="144" t="s">
        <v>293</v>
      </c>
      <c r="AT1185" s="144" t="s">
        <v>123</v>
      </c>
      <c r="AU1185" s="144" t="s">
        <v>129</v>
      </c>
      <c r="AY1185" s="17" t="s">
        <v>120</v>
      </c>
      <c r="BE1185" s="145">
        <f t="shared" si="44"/>
        <v>0</v>
      </c>
      <c r="BF1185" s="145">
        <f t="shared" si="45"/>
        <v>0</v>
      </c>
      <c r="BG1185" s="145">
        <f t="shared" si="46"/>
        <v>0</v>
      </c>
      <c r="BH1185" s="145">
        <f t="shared" si="47"/>
        <v>0</v>
      </c>
      <c r="BI1185" s="145">
        <f t="shared" si="48"/>
        <v>0</v>
      </c>
      <c r="BJ1185" s="17" t="s">
        <v>129</v>
      </c>
      <c r="BK1185" s="145">
        <f t="shared" si="49"/>
        <v>0</v>
      </c>
      <c r="BL1185" s="17" t="s">
        <v>293</v>
      </c>
      <c r="BM1185" s="144" t="s">
        <v>2027</v>
      </c>
    </row>
    <row r="1186" spans="2:65" s="1" customFormat="1" ht="16.5" customHeight="1">
      <c r="B1186" s="132"/>
      <c r="C1186" s="133" t="s">
        <v>2028</v>
      </c>
      <c r="D1186" s="133" t="s">
        <v>123</v>
      </c>
      <c r="E1186" s="134" t="s">
        <v>1583</v>
      </c>
      <c r="F1186" s="135" t="s">
        <v>1584</v>
      </c>
      <c r="G1186" s="136" t="s">
        <v>339</v>
      </c>
      <c r="H1186" s="137">
        <v>13</v>
      </c>
      <c r="I1186" s="138"/>
      <c r="J1186" s="139">
        <f t="shared" si="40"/>
        <v>0</v>
      </c>
      <c r="K1186" s="135" t="s">
        <v>1</v>
      </c>
      <c r="L1186" s="32"/>
      <c r="M1186" s="140" t="s">
        <v>1</v>
      </c>
      <c r="N1186" s="141" t="s">
        <v>43</v>
      </c>
      <c r="P1186" s="142">
        <f t="shared" si="41"/>
        <v>0</v>
      </c>
      <c r="Q1186" s="142">
        <v>0</v>
      </c>
      <c r="R1186" s="142">
        <f t="shared" si="42"/>
        <v>0</v>
      </c>
      <c r="S1186" s="142">
        <v>0</v>
      </c>
      <c r="T1186" s="143">
        <f t="shared" si="43"/>
        <v>0</v>
      </c>
      <c r="AR1186" s="144" t="s">
        <v>293</v>
      </c>
      <c r="AT1186" s="144" t="s">
        <v>123</v>
      </c>
      <c r="AU1186" s="144" t="s">
        <v>129</v>
      </c>
      <c r="AY1186" s="17" t="s">
        <v>120</v>
      </c>
      <c r="BE1186" s="145">
        <f t="shared" si="44"/>
        <v>0</v>
      </c>
      <c r="BF1186" s="145">
        <f t="shared" si="45"/>
        <v>0</v>
      </c>
      <c r="BG1186" s="145">
        <f t="shared" si="46"/>
        <v>0</v>
      </c>
      <c r="BH1186" s="145">
        <f t="shared" si="47"/>
        <v>0</v>
      </c>
      <c r="BI1186" s="145">
        <f t="shared" si="48"/>
        <v>0</v>
      </c>
      <c r="BJ1186" s="17" t="s">
        <v>129</v>
      </c>
      <c r="BK1186" s="145">
        <f t="shared" si="49"/>
        <v>0</v>
      </c>
      <c r="BL1186" s="17" t="s">
        <v>293</v>
      </c>
      <c r="BM1186" s="144" t="s">
        <v>2029</v>
      </c>
    </row>
    <row r="1187" spans="2:65" s="1" customFormat="1" ht="21.75" customHeight="1">
      <c r="B1187" s="132"/>
      <c r="C1187" s="133" t="s">
        <v>2030</v>
      </c>
      <c r="D1187" s="133" t="s">
        <v>123</v>
      </c>
      <c r="E1187" s="134" t="s">
        <v>2031</v>
      </c>
      <c r="F1187" s="135" t="s">
        <v>2032</v>
      </c>
      <c r="G1187" s="136" t="s">
        <v>248</v>
      </c>
      <c r="H1187" s="137">
        <v>0.26</v>
      </c>
      <c r="I1187" s="138"/>
      <c r="J1187" s="139">
        <f t="shared" si="40"/>
        <v>0</v>
      </c>
      <c r="K1187" s="135" t="s">
        <v>1</v>
      </c>
      <c r="L1187" s="32"/>
      <c r="M1187" s="140" t="s">
        <v>1</v>
      </c>
      <c r="N1187" s="141" t="s">
        <v>43</v>
      </c>
      <c r="P1187" s="142">
        <f t="shared" si="41"/>
        <v>0</v>
      </c>
      <c r="Q1187" s="142">
        <v>0</v>
      </c>
      <c r="R1187" s="142">
        <f t="shared" si="42"/>
        <v>0</v>
      </c>
      <c r="S1187" s="142">
        <v>0</v>
      </c>
      <c r="T1187" s="143">
        <f t="shared" si="43"/>
        <v>0</v>
      </c>
      <c r="AR1187" s="144" t="s">
        <v>293</v>
      </c>
      <c r="AT1187" s="144" t="s">
        <v>123</v>
      </c>
      <c r="AU1187" s="144" t="s">
        <v>129</v>
      </c>
      <c r="AY1187" s="17" t="s">
        <v>120</v>
      </c>
      <c r="BE1187" s="145">
        <f t="shared" si="44"/>
        <v>0</v>
      </c>
      <c r="BF1187" s="145">
        <f t="shared" si="45"/>
        <v>0</v>
      </c>
      <c r="BG1187" s="145">
        <f t="shared" si="46"/>
        <v>0</v>
      </c>
      <c r="BH1187" s="145">
        <f t="shared" si="47"/>
        <v>0</v>
      </c>
      <c r="BI1187" s="145">
        <f t="shared" si="48"/>
        <v>0</v>
      </c>
      <c r="BJ1187" s="17" t="s">
        <v>129</v>
      </c>
      <c r="BK1187" s="145">
        <f t="shared" si="49"/>
        <v>0</v>
      </c>
      <c r="BL1187" s="17" t="s">
        <v>293</v>
      </c>
      <c r="BM1187" s="144" t="s">
        <v>2033</v>
      </c>
    </row>
    <row r="1188" spans="2:65" s="1" customFormat="1" ht="24.2" customHeight="1">
      <c r="B1188" s="132"/>
      <c r="C1188" s="133" t="s">
        <v>2034</v>
      </c>
      <c r="D1188" s="133" t="s">
        <v>123</v>
      </c>
      <c r="E1188" s="134" t="s">
        <v>1615</v>
      </c>
      <c r="F1188" s="135" t="s">
        <v>1616</v>
      </c>
      <c r="G1188" s="136" t="s">
        <v>248</v>
      </c>
      <c r="H1188" s="137">
        <v>0.26</v>
      </c>
      <c r="I1188" s="138"/>
      <c r="J1188" s="139">
        <f t="shared" si="40"/>
        <v>0</v>
      </c>
      <c r="K1188" s="135" t="s">
        <v>1</v>
      </c>
      <c r="L1188" s="32"/>
      <c r="M1188" s="140" t="s">
        <v>1</v>
      </c>
      <c r="N1188" s="141" t="s">
        <v>43</v>
      </c>
      <c r="P1188" s="142">
        <f t="shared" si="41"/>
        <v>0</v>
      </c>
      <c r="Q1188" s="142">
        <v>0</v>
      </c>
      <c r="R1188" s="142">
        <f t="shared" si="42"/>
        <v>0</v>
      </c>
      <c r="S1188" s="142">
        <v>0</v>
      </c>
      <c r="T1188" s="143">
        <f t="shared" si="43"/>
        <v>0</v>
      </c>
      <c r="AR1188" s="144" t="s">
        <v>293</v>
      </c>
      <c r="AT1188" s="144" t="s">
        <v>123</v>
      </c>
      <c r="AU1188" s="144" t="s">
        <v>129</v>
      </c>
      <c r="AY1188" s="17" t="s">
        <v>120</v>
      </c>
      <c r="BE1188" s="145">
        <f t="shared" si="44"/>
        <v>0</v>
      </c>
      <c r="BF1188" s="145">
        <f t="shared" si="45"/>
        <v>0</v>
      </c>
      <c r="BG1188" s="145">
        <f t="shared" si="46"/>
        <v>0</v>
      </c>
      <c r="BH1188" s="145">
        <f t="shared" si="47"/>
        <v>0</v>
      </c>
      <c r="BI1188" s="145">
        <f t="shared" si="48"/>
        <v>0</v>
      </c>
      <c r="BJ1188" s="17" t="s">
        <v>129</v>
      </c>
      <c r="BK1188" s="145">
        <f t="shared" si="49"/>
        <v>0</v>
      </c>
      <c r="BL1188" s="17" t="s">
        <v>293</v>
      </c>
      <c r="BM1188" s="144" t="s">
        <v>2035</v>
      </c>
    </row>
    <row r="1189" spans="2:65" s="1" customFormat="1" ht="21.75" customHeight="1">
      <c r="B1189" s="132"/>
      <c r="C1189" s="133" t="s">
        <v>2036</v>
      </c>
      <c r="D1189" s="133" t="s">
        <v>123</v>
      </c>
      <c r="E1189" s="134" t="s">
        <v>1627</v>
      </c>
      <c r="F1189" s="135" t="s">
        <v>1628</v>
      </c>
      <c r="G1189" s="136" t="s">
        <v>248</v>
      </c>
      <c r="H1189" s="137">
        <v>0.67600000000000005</v>
      </c>
      <c r="I1189" s="138"/>
      <c r="J1189" s="139">
        <f t="shared" si="40"/>
        <v>0</v>
      </c>
      <c r="K1189" s="135" t="s">
        <v>1</v>
      </c>
      <c r="L1189" s="32"/>
      <c r="M1189" s="140" t="s">
        <v>1</v>
      </c>
      <c r="N1189" s="141" t="s">
        <v>43</v>
      </c>
      <c r="P1189" s="142">
        <f t="shared" si="41"/>
        <v>0</v>
      </c>
      <c r="Q1189" s="142">
        <v>0</v>
      </c>
      <c r="R1189" s="142">
        <f t="shared" si="42"/>
        <v>0</v>
      </c>
      <c r="S1189" s="142">
        <v>0</v>
      </c>
      <c r="T1189" s="143">
        <f t="shared" si="43"/>
        <v>0</v>
      </c>
      <c r="AR1189" s="144" t="s">
        <v>293</v>
      </c>
      <c r="AT1189" s="144" t="s">
        <v>123</v>
      </c>
      <c r="AU1189" s="144" t="s">
        <v>129</v>
      </c>
      <c r="AY1189" s="17" t="s">
        <v>120</v>
      </c>
      <c r="BE1189" s="145">
        <f t="shared" si="44"/>
        <v>0</v>
      </c>
      <c r="BF1189" s="145">
        <f t="shared" si="45"/>
        <v>0</v>
      </c>
      <c r="BG1189" s="145">
        <f t="shared" si="46"/>
        <v>0</v>
      </c>
      <c r="BH1189" s="145">
        <f t="shared" si="47"/>
        <v>0</v>
      </c>
      <c r="BI1189" s="145">
        <f t="shared" si="48"/>
        <v>0</v>
      </c>
      <c r="BJ1189" s="17" t="s">
        <v>129</v>
      </c>
      <c r="BK1189" s="145">
        <f t="shared" si="49"/>
        <v>0</v>
      </c>
      <c r="BL1189" s="17" t="s">
        <v>293</v>
      </c>
      <c r="BM1189" s="144" t="s">
        <v>2037</v>
      </c>
    </row>
    <row r="1190" spans="2:65" s="1" customFormat="1" ht="16.5" customHeight="1">
      <c r="B1190" s="132"/>
      <c r="C1190" s="133" t="s">
        <v>2038</v>
      </c>
      <c r="D1190" s="133" t="s">
        <v>123</v>
      </c>
      <c r="E1190" s="134" t="s">
        <v>2039</v>
      </c>
      <c r="F1190" s="135" t="s">
        <v>2040</v>
      </c>
      <c r="G1190" s="136" t="s">
        <v>322</v>
      </c>
      <c r="H1190" s="137">
        <v>1</v>
      </c>
      <c r="I1190" s="138"/>
      <c r="J1190" s="139">
        <f t="shared" si="40"/>
        <v>0</v>
      </c>
      <c r="K1190" s="135" t="s">
        <v>1</v>
      </c>
      <c r="L1190" s="32"/>
      <c r="M1190" s="140" t="s">
        <v>1</v>
      </c>
      <c r="N1190" s="141" t="s">
        <v>43</v>
      </c>
      <c r="P1190" s="142">
        <f t="shared" si="41"/>
        <v>0</v>
      </c>
      <c r="Q1190" s="142">
        <v>0</v>
      </c>
      <c r="R1190" s="142">
        <f t="shared" si="42"/>
        <v>0</v>
      </c>
      <c r="S1190" s="142">
        <v>0</v>
      </c>
      <c r="T1190" s="143">
        <f t="shared" si="43"/>
        <v>0</v>
      </c>
      <c r="AR1190" s="144" t="s">
        <v>293</v>
      </c>
      <c r="AT1190" s="144" t="s">
        <v>123</v>
      </c>
      <c r="AU1190" s="144" t="s">
        <v>129</v>
      </c>
      <c r="AY1190" s="17" t="s">
        <v>120</v>
      </c>
      <c r="BE1190" s="145">
        <f t="shared" si="44"/>
        <v>0</v>
      </c>
      <c r="BF1190" s="145">
        <f t="shared" si="45"/>
        <v>0</v>
      </c>
      <c r="BG1190" s="145">
        <f t="shared" si="46"/>
        <v>0</v>
      </c>
      <c r="BH1190" s="145">
        <f t="shared" si="47"/>
        <v>0</v>
      </c>
      <c r="BI1190" s="145">
        <f t="shared" si="48"/>
        <v>0</v>
      </c>
      <c r="BJ1190" s="17" t="s">
        <v>129</v>
      </c>
      <c r="BK1190" s="145">
        <f t="shared" si="49"/>
        <v>0</v>
      </c>
      <c r="BL1190" s="17" t="s">
        <v>293</v>
      </c>
      <c r="BM1190" s="144" t="s">
        <v>2041</v>
      </c>
    </row>
    <row r="1191" spans="2:65" s="1" customFormat="1" ht="21.75" customHeight="1">
      <c r="B1191" s="132"/>
      <c r="C1191" s="133" t="s">
        <v>2042</v>
      </c>
      <c r="D1191" s="133" t="s">
        <v>123</v>
      </c>
      <c r="E1191" s="134" t="s">
        <v>2043</v>
      </c>
      <c r="F1191" s="135" t="s">
        <v>2044</v>
      </c>
      <c r="G1191" s="136" t="s">
        <v>1870</v>
      </c>
      <c r="H1191" s="137">
        <v>1</v>
      </c>
      <c r="I1191" s="138"/>
      <c r="J1191" s="139">
        <f t="shared" si="40"/>
        <v>0</v>
      </c>
      <c r="K1191" s="135" t="s">
        <v>1</v>
      </c>
      <c r="L1191" s="32"/>
      <c r="M1191" s="140" t="s">
        <v>1</v>
      </c>
      <c r="N1191" s="141" t="s">
        <v>43</v>
      </c>
      <c r="P1191" s="142">
        <f t="shared" si="41"/>
        <v>0</v>
      </c>
      <c r="Q1191" s="142">
        <v>0</v>
      </c>
      <c r="R1191" s="142">
        <f t="shared" si="42"/>
        <v>0</v>
      </c>
      <c r="S1191" s="142">
        <v>0</v>
      </c>
      <c r="T1191" s="143">
        <f t="shared" si="43"/>
        <v>0</v>
      </c>
      <c r="AR1191" s="144" t="s">
        <v>293</v>
      </c>
      <c r="AT1191" s="144" t="s">
        <v>123</v>
      </c>
      <c r="AU1191" s="144" t="s">
        <v>129</v>
      </c>
      <c r="AY1191" s="17" t="s">
        <v>120</v>
      </c>
      <c r="BE1191" s="145">
        <f t="shared" si="44"/>
        <v>0</v>
      </c>
      <c r="BF1191" s="145">
        <f t="shared" si="45"/>
        <v>0</v>
      </c>
      <c r="BG1191" s="145">
        <f t="shared" si="46"/>
        <v>0</v>
      </c>
      <c r="BH1191" s="145">
        <f t="shared" si="47"/>
        <v>0</v>
      </c>
      <c r="BI1191" s="145">
        <f t="shared" si="48"/>
        <v>0</v>
      </c>
      <c r="BJ1191" s="17" t="s">
        <v>129</v>
      </c>
      <c r="BK1191" s="145">
        <f t="shared" si="49"/>
        <v>0</v>
      </c>
      <c r="BL1191" s="17" t="s">
        <v>293</v>
      </c>
      <c r="BM1191" s="144" t="s">
        <v>2045</v>
      </c>
    </row>
    <row r="1192" spans="2:65" s="1" customFormat="1" ht="16.5" customHeight="1">
      <c r="B1192" s="132"/>
      <c r="C1192" s="133" t="s">
        <v>2046</v>
      </c>
      <c r="D1192" s="133" t="s">
        <v>123</v>
      </c>
      <c r="E1192" s="134" t="s">
        <v>2047</v>
      </c>
      <c r="F1192" s="135" t="s">
        <v>2048</v>
      </c>
      <c r="G1192" s="136" t="s">
        <v>1817</v>
      </c>
      <c r="H1192" s="137">
        <v>2</v>
      </c>
      <c r="I1192" s="138"/>
      <c r="J1192" s="139">
        <f t="shared" si="40"/>
        <v>0</v>
      </c>
      <c r="K1192" s="135" t="s">
        <v>1</v>
      </c>
      <c r="L1192" s="32"/>
      <c r="M1192" s="140" t="s">
        <v>1</v>
      </c>
      <c r="N1192" s="141" t="s">
        <v>43</v>
      </c>
      <c r="P1192" s="142">
        <f t="shared" si="41"/>
        <v>0</v>
      </c>
      <c r="Q1192" s="142">
        <v>0</v>
      </c>
      <c r="R1192" s="142">
        <f t="shared" si="42"/>
        <v>0</v>
      </c>
      <c r="S1192" s="142">
        <v>0</v>
      </c>
      <c r="T1192" s="143">
        <f t="shared" si="43"/>
        <v>0</v>
      </c>
      <c r="AR1192" s="144" t="s">
        <v>293</v>
      </c>
      <c r="AT1192" s="144" t="s">
        <v>123</v>
      </c>
      <c r="AU1192" s="144" t="s">
        <v>129</v>
      </c>
      <c r="AY1192" s="17" t="s">
        <v>120</v>
      </c>
      <c r="BE1192" s="145">
        <f t="shared" si="44"/>
        <v>0</v>
      </c>
      <c r="BF1192" s="145">
        <f t="shared" si="45"/>
        <v>0</v>
      </c>
      <c r="BG1192" s="145">
        <f t="shared" si="46"/>
        <v>0</v>
      </c>
      <c r="BH1192" s="145">
        <f t="shared" si="47"/>
        <v>0</v>
      </c>
      <c r="BI1192" s="145">
        <f t="shared" si="48"/>
        <v>0</v>
      </c>
      <c r="BJ1192" s="17" t="s">
        <v>129</v>
      </c>
      <c r="BK1192" s="145">
        <f t="shared" si="49"/>
        <v>0</v>
      </c>
      <c r="BL1192" s="17" t="s">
        <v>293</v>
      </c>
      <c r="BM1192" s="144" t="s">
        <v>2049</v>
      </c>
    </row>
    <row r="1193" spans="2:65" s="1" customFormat="1" ht="16.5" customHeight="1">
      <c r="B1193" s="132"/>
      <c r="C1193" s="133" t="s">
        <v>2050</v>
      </c>
      <c r="D1193" s="133" t="s">
        <v>123</v>
      </c>
      <c r="E1193" s="134" t="s">
        <v>2051</v>
      </c>
      <c r="F1193" s="135" t="s">
        <v>2052</v>
      </c>
      <c r="G1193" s="136" t="s">
        <v>322</v>
      </c>
      <c r="H1193" s="137">
        <v>2</v>
      </c>
      <c r="I1193" s="138"/>
      <c r="J1193" s="139">
        <f t="shared" si="40"/>
        <v>0</v>
      </c>
      <c r="K1193" s="135" t="s">
        <v>1</v>
      </c>
      <c r="L1193" s="32"/>
      <c r="M1193" s="140" t="s">
        <v>1</v>
      </c>
      <c r="N1193" s="141" t="s">
        <v>43</v>
      </c>
      <c r="P1193" s="142">
        <f t="shared" si="41"/>
        <v>0</v>
      </c>
      <c r="Q1193" s="142">
        <v>0</v>
      </c>
      <c r="R1193" s="142">
        <f t="shared" si="42"/>
        <v>0</v>
      </c>
      <c r="S1193" s="142">
        <v>0</v>
      </c>
      <c r="T1193" s="143">
        <f t="shared" si="43"/>
        <v>0</v>
      </c>
      <c r="AR1193" s="144" t="s">
        <v>293</v>
      </c>
      <c r="AT1193" s="144" t="s">
        <v>123</v>
      </c>
      <c r="AU1193" s="144" t="s">
        <v>129</v>
      </c>
      <c r="AY1193" s="17" t="s">
        <v>120</v>
      </c>
      <c r="BE1193" s="145">
        <f t="shared" si="44"/>
        <v>0</v>
      </c>
      <c r="BF1193" s="145">
        <f t="shared" si="45"/>
        <v>0</v>
      </c>
      <c r="BG1193" s="145">
        <f t="shared" si="46"/>
        <v>0</v>
      </c>
      <c r="BH1193" s="145">
        <f t="shared" si="47"/>
        <v>0</v>
      </c>
      <c r="BI1193" s="145">
        <f t="shared" si="48"/>
        <v>0</v>
      </c>
      <c r="BJ1193" s="17" t="s">
        <v>129</v>
      </c>
      <c r="BK1193" s="145">
        <f t="shared" si="49"/>
        <v>0</v>
      </c>
      <c r="BL1193" s="17" t="s">
        <v>293</v>
      </c>
      <c r="BM1193" s="144" t="s">
        <v>2053</v>
      </c>
    </row>
    <row r="1194" spans="2:65" s="1" customFormat="1" ht="16.5" customHeight="1">
      <c r="B1194" s="132"/>
      <c r="C1194" s="133" t="s">
        <v>2054</v>
      </c>
      <c r="D1194" s="133" t="s">
        <v>123</v>
      </c>
      <c r="E1194" s="134" t="s">
        <v>2055</v>
      </c>
      <c r="F1194" s="135" t="s">
        <v>2056</v>
      </c>
      <c r="G1194" s="136" t="s">
        <v>322</v>
      </c>
      <c r="H1194" s="137">
        <v>1</v>
      </c>
      <c r="I1194" s="138"/>
      <c r="J1194" s="139">
        <f t="shared" si="40"/>
        <v>0</v>
      </c>
      <c r="K1194" s="135" t="s">
        <v>1</v>
      </c>
      <c r="L1194" s="32"/>
      <c r="M1194" s="140" t="s">
        <v>1</v>
      </c>
      <c r="N1194" s="141" t="s">
        <v>43</v>
      </c>
      <c r="P1194" s="142">
        <f t="shared" si="41"/>
        <v>0</v>
      </c>
      <c r="Q1194" s="142">
        <v>0</v>
      </c>
      <c r="R1194" s="142">
        <f t="shared" si="42"/>
        <v>0</v>
      </c>
      <c r="S1194" s="142">
        <v>0</v>
      </c>
      <c r="T1194" s="143">
        <f t="shared" si="43"/>
        <v>0</v>
      </c>
      <c r="AR1194" s="144" t="s">
        <v>293</v>
      </c>
      <c r="AT1194" s="144" t="s">
        <v>123</v>
      </c>
      <c r="AU1194" s="144" t="s">
        <v>129</v>
      </c>
      <c r="AY1194" s="17" t="s">
        <v>120</v>
      </c>
      <c r="BE1194" s="145">
        <f t="shared" si="44"/>
        <v>0</v>
      </c>
      <c r="BF1194" s="145">
        <f t="shared" si="45"/>
        <v>0</v>
      </c>
      <c r="BG1194" s="145">
        <f t="shared" si="46"/>
        <v>0</v>
      </c>
      <c r="BH1194" s="145">
        <f t="shared" si="47"/>
        <v>0</v>
      </c>
      <c r="BI1194" s="145">
        <f t="shared" si="48"/>
        <v>0</v>
      </c>
      <c r="BJ1194" s="17" t="s">
        <v>129</v>
      </c>
      <c r="BK1194" s="145">
        <f t="shared" si="49"/>
        <v>0</v>
      </c>
      <c r="BL1194" s="17" t="s">
        <v>293</v>
      </c>
      <c r="BM1194" s="144" t="s">
        <v>2057</v>
      </c>
    </row>
    <row r="1195" spans="2:65" s="1" customFormat="1" ht="21.75" customHeight="1">
      <c r="B1195" s="132"/>
      <c r="C1195" s="133" t="s">
        <v>2058</v>
      </c>
      <c r="D1195" s="133" t="s">
        <v>123</v>
      </c>
      <c r="E1195" s="134" t="s">
        <v>2059</v>
      </c>
      <c r="F1195" s="135" t="s">
        <v>2060</v>
      </c>
      <c r="G1195" s="136" t="s">
        <v>339</v>
      </c>
      <c r="H1195" s="137">
        <v>20</v>
      </c>
      <c r="I1195" s="138"/>
      <c r="J1195" s="139">
        <f t="shared" si="40"/>
        <v>0</v>
      </c>
      <c r="K1195" s="135" t="s">
        <v>1</v>
      </c>
      <c r="L1195" s="32"/>
      <c r="M1195" s="140" t="s">
        <v>1</v>
      </c>
      <c r="N1195" s="141" t="s">
        <v>43</v>
      </c>
      <c r="P1195" s="142">
        <f t="shared" si="41"/>
        <v>0</v>
      </c>
      <c r="Q1195" s="142">
        <v>0</v>
      </c>
      <c r="R1195" s="142">
        <f t="shared" si="42"/>
        <v>0</v>
      </c>
      <c r="S1195" s="142">
        <v>0</v>
      </c>
      <c r="T1195" s="143">
        <f t="shared" si="43"/>
        <v>0</v>
      </c>
      <c r="AR1195" s="144" t="s">
        <v>293</v>
      </c>
      <c r="AT1195" s="144" t="s">
        <v>123</v>
      </c>
      <c r="AU1195" s="144" t="s">
        <v>129</v>
      </c>
      <c r="AY1195" s="17" t="s">
        <v>120</v>
      </c>
      <c r="BE1195" s="145">
        <f t="shared" si="44"/>
        <v>0</v>
      </c>
      <c r="BF1195" s="145">
        <f t="shared" si="45"/>
        <v>0</v>
      </c>
      <c r="BG1195" s="145">
        <f t="shared" si="46"/>
        <v>0</v>
      </c>
      <c r="BH1195" s="145">
        <f t="shared" si="47"/>
        <v>0</v>
      </c>
      <c r="BI1195" s="145">
        <f t="shared" si="48"/>
        <v>0</v>
      </c>
      <c r="BJ1195" s="17" t="s">
        <v>129</v>
      </c>
      <c r="BK1195" s="145">
        <f t="shared" si="49"/>
        <v>0</v>
      </c>
      <c r="BL1195" s="17" t="s">
        <v>293</v>
      </c>
      <c r="BM1195" s="144" t="s">
        <v>2061</v>
      </c>
    </row>
    <row r="1196" spans="2:65" s="1" customFormat="1" ht="21.75" customHeight="1">
      <c r="B1196" s="132"/>
      <c r="C1196" s="133" t="s">
        <v>2062</v>
      </c>
      <c r="D1196" s="133" t="s">
        <v>123</v>
      </c>
      <c r="E1196" s="134" t="s">
        <v>2063</v>
      </c>
      <c r="F1196" s="135" t="s">
        <v>2064</v>
      </c>
      <c r="G1196" s="136" t="s">
        <v>248</v>
      </c>
      <c r="H1196" s="137">
        <v>9.2999999999999999E-2</v>
      </c>
      <c r="I1196" s="138"/>
      <c r="J1196" s="139">
        <f t="shared" si="40"/>
        <v>0</v>
      </c>
      <c r="K1196" s="135" t="s">
        <v>1</v>
      </c>
      <c r="L1196" s="32"/>
      <c r="M1196" s="140" t="s">
        <v>1</v>
      </c>
      <c r="N1196" s="141" t="s">
        <v>43</v>
      </c>
      <c r="P1196" s="142">
        <f t="shared" si="41"/>
        <v>0</v>
      </c>
      <c r="Q1196" s="142">
        <v>0</v>
      </c>
      <c r="R1196" s="142">
        <f t="shared" si="42"/>
        <v>0</v>
      </c>
      <c r="S1196" s="142">
        <v>0</v>
      </c>
      <c r="T1196" s="143">
        <f t="shared" si="43"/>
        <v>0</v>
      </c>
      <c r="AR1196" s="144" t="s">
        <v>293</v>
      </c>
      <c r="AT1196" s="144" t="s">
        <v>123</v>
      </c>
      <c r="AU1196" s="144" t="s">
        <v>129</v>
      </c>
      <c r="AY1196" s="17" t="s">
        <v>120</v>
      </c>
      <c r="BE1196" s="145">
        <f t="shared" si="44"/>
        <v>0</v>
      </c>
      <c r="BF1196" s="145">
        <f t="shared" si="45"/>
        <v>0</v>
      </c>
      <c r="BG1196" s="145">
        <f t="shared" si="46"/>
        <v>0</v>
      </c>
      <c r="BH1196" s="145">
        <f t="shared" si="47"/>
        <v>0</v>
      </c>
      <c r="BI1196" s="145">
        <f t="shared" si="48"/>
        <v>0</v>
      </c>
      <c r="BJ1196" s="17" t="s">
        <v>129</v>
      </c>
      <c r="BK1196" s="145">
        <f t="shared" si="49"/>
        <v>0</v>
      </c>
      <c r="BL1196" s="17" t="s">
        <v>293</v>
      </c>
      <c r="BM1196" s="144" t="s">
        <v>2065</v>
      </c>
    </row>
    <row r="1197" spans="2:65" s="1" customFormat="1" ht="16.5" customHeight="1">
      <c r="B1197" s="132"/>
      <c r="C1197" s="133" t="s">
        <v>2066</v>
      </c>
      <c r="D1197" s="133" t="s">
        <v>123</v>
      </c>
      <c r="E1197" s="134" t="s">
        <v>2067</v>
      </c>
      <c r="F1197" s="135" t="s">
        <v>2068</v>
      </c>
      <c r="G1197" s="136" t="s">
        <v>1870</v>
      </c>
      <c r="H1197" s="137">
        <v>1</v>
      </c>
      <c r="I1197" s="138"/>
      <c r="J1197" s="139">
        <f t="shared" si="40"/>
        <v>0</v>
      </c>
      <c r="K1197" s="135" t="s">
        <v>1</v>
      </c>
      <c r="L1197" s="32"/>
      <c r="M1197" s="140" t="s">
        <v>1</v>
      </c>
      <c r="N1197" s="141" t="s">
        <v>43</v>
      </c>
      <c r="P1197" s="142">
        <f t="shared" si="41"/>
        <v>0</v>
      </c>
      <c r="Q1197" s="142">
        <v>0</v>
      </c>
      <c r="R1197" s="142">
        <f t="shared" si="42"/>
        <v>0</v>
      </c>
      <c r="S1197" s="142">
        <v>0</v>
      </c>
      <c r="T1197" s="143">
        <f t="shared" si="43"/>
        <v>0</v>
      </c>
      <c r="AR1197" s="144" t="s">
        <v>293</v>
      </c>
      <c r="AT1197" s="144" t="s">
        <v>123</v>
      </c>
      <c r="AU1197" s="144" t="s">
        <v>129</v>
      </c>
      <c r="AY1197" s="17" t="s">
        <v>120</v>
      </c>
      <c r="BE1197" s="145">
        <f t="shared" si="44"/>
        <v>0</v>
      </c>
      <c r="BF1197" s="145">
        <f t="shared" si="45"/>
        <v>0</v>
      </c>
      <c r="BG1197" s="145">
        <f t="shared" si="46"/>
        <v>0</v>
      </c>
      <c r="BH1197" s="145">
        <f t="shared" si="47"/>
        <v>0</v>
      </c>
      <c r="BI1197" s="145">
        <f t="shared" si="48"/>
        <v>0</v>
      </c>
      <c r="BJ1197" s="17" t="s">
        <v>129</v>
      </c>
      <c r="BK1197" s="145">
        <f t="shared" si="49"/>
        <v>0</v>
      </c>
      <c r="BL1197" s="17" t="s">
        <v>293</v>
      </c>
      <c r="BM1197" s="144" t="s">
        <v>2069</v>
      </c>
    </row>
    <row r="1198" spans="2:65" s="1" customFormat="1" ht="21.75" customHeight="1">
      <c r="B1198" s="132"/>
      <c r="C1198" s="133" t="s">
        <v>2070</v>
      </c>
      <c r="D1198" s="133" t="s">
        <v>123</v>
      </c>
      <c r="E1198" s="134" t="s">
        <v>2071</v>
      </c>
      <c r="F1198" s="135" t="s">
        <v>2072</v>
      </c>
      <c r="G1198" s="136" t="s">
        <v>322</v>
      </c>
      <c r="H1198" s="137">
        <v>8</v>
      </c>
      <c r="I1198" s="138"/>
      <c r="J1198" s="139">
        <f t="shared" si="40"/>
        <v>0</v>
      </c>
      <c r="K1198" s="135" t="s">
        <v>1</v>
      </c>
      <c r="L1198" s="32"/>
      <c r="M1198" s="140" t="s">
        <v>1</v>
      </c>
      <c r="N1198" s="141" t="s">
        <v>43</v>
      </c>
      <c r="P1198" s="142">
        <f t="shared" si="41"/>
        <v>0</v>
      </c>
      <c r="Q1198" s="142">
        <v>0</v>
      </c>
      <c r="R1198" s="142">
        <f t="shared" si="42"/>
        <v>0</v>
      </c>
      <c r="S1198" s="142">
        <v>0</v>
      </c>
      <c r="T1198" s="143">
        <f t="shared" si="43"/>
        <v>0</v>
      </c>
      <c r="AR1198" s="144" t="s">
        <v>293</v>
      </c>
      <c r="AT1198" s="144" t="s">
        <v>123</v>
      </c>
      <c r="AU1198" s="144" t="s">
        <v>129</v>
      </c>
      <c r="AY1198" s="17" t="s">
        <v>120</v>
      </c>
      <c r="BE1198" s="145">
        <f t="shared" si="44"/>
        <v>0</v>
      </c>
      <c r="BF1198" s="145">
        <f t="shared" si="45"/>
        <v>0</v>
      </c>
      <c r="BG1198" s="145">
        <f t="shared" si="46"/>
        <v>0</v>
      </c>
      <c r="BH1198" s="145">
        <f t="shared" si="47"/>
        <v>0</v>
      </c>
      <c r="BI1198" s="145">
        <f t="shared" si="48"/>
        <v>0</v>
      </c>
      <c r="BJ1198" s="17" t="s">
        <v>129</v>
      </c>
      <c r="BK1198" s="145">
        <f t="shared" si="49"/>
        <v>0</v>
      </c>
      <c r="BL1198" s="17" t="s">
        <v>293</v>
      </c>
      <c r="BM1198" s="144" t="s">
        <v>2073</v>
      </c>
    </row>
    <row r="1199" spans="2:65" s="1" customFormat="1" ht="16.5" customHeight="1">
      <c r="B1199" s="132"/>
      <c r="C1199" s="133" t="s">
        <v>2074</v>
      </c>
      <c r="D1199" s="133" t="s">
        <v>123</v>
      </c>
      <c r="E1199" s="134" t="s">
        <v>2075</v>
      </c>
      <c r="F1199" s="135" t="s">
        <v>2076</v>
      </c>
      <c r="G1199" s="136" t="s">
        <v>1870</v>
      </c>
      <c r="H1199" s="137">
        <v>8</v>
      </c>
      <c r="I1199" s="138"/>
      <c r="J1199" s="139">
        <f t="shared" si="40"/>
        <v>0</v>
      </c>
      <c r="K1199" s="135" t="s">
        <v>1</v>
      </c>
      <c r="L1199" s="32"/>
      <c r="M1199" s="140" t="s">
        <v>1</v>
      </c>
      <c r="N1199" s="141" t="s">
        <v>43</v>
      </c>
      <c r="P1199" s="142">
        <f t="shared" si="41"/>
        <v>0</v>
      </c>
      <c r="Q1199" s="142">
        <v>0</v>
      </c>
      <c r="R1199" s="142">
        <f t="shared" si="42"/>
        <v>0</v>
      </c>
      <c r="S1199" s="142">
        <v>0</v>
      </c>
      <c r="T1199" s="143">
        <f t="shared" si="43"/>
        <v>0</v>
      </c>
      <c r="AR1199" s="144" t="s">
        <v>293</v>
      </c>
      <c r="AT1199" s="144" t="s">
        <v>123</v>
      </c>
      <c r="AU1199" s="144" t="s">
        <v>129</v>
      </c>
      <c r="AY1199" s="17" t="s">
        <v>120</v>
      </c>
      <c r="BE1199" s="145">
        <f t="shared" si="44"/>
        <v>0</v>
      </c>
      <c r="BF1199" s="145">
        <f t="shared" si="45"/>
        <v>0</v>
      </c>
      <c r="BG1199" s="145">
        <f t="shared" si="46"/>
        <v>0</v>
      </c>
      <c r="BH1199" s="145">
        <f t="shared" si="47"/>
        <v>0</v>
      </c>
      <c r="BI1199" s="145">
        <f t="shared" si="48"/>
        <v>0</v>
      </c>
      <c r="BJ1199" s="17" t="s">
        <v>129</v>
      </c>
      <c r="BK1199" s="145">
        <f t="shared" si="49"/>
        <v>0</v>
      </c>
      <c r="BL1199" s="17" t="s">
        <v>293</v>
      </c>
      <c r="BM1199" s="144" t="s">
        <v>2077</v>
      </c>
    </row>
    <row r="1200" spans="2:65" s="1" customFormat="1" ht="21.75" customHeight="1">
      <c r="B1200" s="132"/>
      <c r="C1200" s="133" t="s">
        <v>2078</v>
      </c>
      <c r="D1200" s="133" t="s">
        <v>123</v>
      </c>
      <c r="E1200" s="134" t="s">
        <v>2079</v>
      </c>
      <c r="F1200" s="135" t="s">
        <v>2080</v>
      </c>
      <c r="G1200" s="136" t="s">
        <v>322</v>
      </c>
      <c r="H1200" s="137">
        <v>8</v>
      </c>
      <c r="I1200" s="138"/>
      <c r="J1200" s="139">
        <f t="shared" si="40"/>
        <v>0</v>
      </c>
      <c r="K1200" s="135" t="s">
        <v>1</v>
      </c>
      <c r="L1200" s="32"/>
      <c r="M1200" s="140" t="s">
        <v>1</v>
      </c>
      <c r="N1200" s="141" t="s">
        <v>43</v>
      </c>
      <c r="P1200" s="142">
        <f t="shared" si="41"/>
        <v>0</v>
      </c>
      <c r="Q1200" s="142">
        <v>0</v>
      </c>
      <c r="R1200" s="142">
        <f t="shared" si="42"/>
        <v>0</v>
      </c>
      <c r="S1200" s="142">
        <v>0</v>
      </c>
      <c r="T1200" s="143">
        <f t="shared" si="43"/>
        <v>0</v>
      </c>
      <c r="AR1200" s="144" t="s">
        <v>293</v>
      </c>
      <c r="AT1200" s="144" t="s">
        <v>123</v>
      </c>
      <c r="AU1200" s="144" t="s">
        <v>129</v>
      </c>
      <c r="AY1200" s="17" t="s">
        <v>120</v>
      </c>
      <c r="BE1200" s="145">
        <f t="shared" si="44"/>
        <v>0</v>
      </c>
      <c r="BF1200" s="145">
        <f t="shared" si="45"/>
        <v>0</v>
      </c>
      <c r="BG1200" s="145">
        <f t="shared" si="46"/>
        <v>0</v>
      </c>
      <c r="BH1200" s="145">
        <f t="shared" si="47"/>
        <v>0</v>
      </c>
      <c r="BI1200" s="145">
        <f t="shared" si="48"/>
        <v>0</v>
      </c>
      <c r="BJ1200" s="17" t="s">
        <v>129</v>
      </c>
      <c r="BK1200" s="145">
        <f t="shared" si="49"/>
        <v>0</v>
      </c>
      <c r="BL1200" s="17" t="s">
        <v>293</v>
      </c>
      <c r="BM1200" s="144" t="s">
        <v>2081</v>
      </c>
    </row>
    <row r="1201" spans="2:65" s="1" customFormat="1" ht="21.75" customHeight="1">
      <c r="B1201" s="132"/>
      <c r="C1201" s="133" t="s">
        <v>2082</v>
      </c>
      <c r="D1201" s="133" t="s">
        <v>123</v>
      </c>
      <c r="E1201" s="134" t="s">
        <v>2083</v>
      </c>
      <c r="F1201" s="135" t="s">
        <v>2084</v>
      </c>
      <c r="G1201" s="136" t="s">
        <v>322</v>
      </c>
      <c r="H1201" s="137">
        <v>8</v>
      </c>
      <c r="I1201" s="138"/>
      <c r="J1201" s="139">
        <f t="shared" si="40"/>
        <v>0</v>
      </c>
      <c r="K1201" s="135" t="s">
        <v>1</v>
      </c>
      <c r="L1201" s="32"/>
      <c r="M1201" s="140" t="s">
        <v>1</v>
      </c>
      <c r="N1201" s="141" t="s">
        <v>43</v>
      </c>
      <c r="P1201" s="142">
        <f t="shared" si="41"/>
        <v>0</v>
      </c>
      <c r="Q1201" s="142">
        <v>0</v>
      </c>
      <c r="R1201" s="142">
        <f t="shared" si="42"/>
        <v>0</v>
      </c>
      <c r="S1201" s="142">
        <v>0</v>
      </c>
      <c r="T1201" s="143">
        <f t="shared" si="43"/>
        <v>0</v>
      </c>
      <c r="AR1201" s="144" t="s">
        <v>293</v>
      </c>
      <c r="AT1201" s="144" t="s">
        <v>123</v>
      </c>
      <c r="AU1201" s="144" t="s">
        <v>129</v>
      </c>
      <c r="AY1201" s="17" t="s">
        <v>120</v>
      </c>
      <c r="BE1201" s="145">
        <f t="shared" si="44"/>
        <v>0</v>
      </c>
      <c r="BF1201" s="145">
        <f t="shared" si="45"/>
        <v>0</v>
      </c>
      <c r="BG1201" s="145">
        <f t="shared" si="46"/>
        <v>0</v>
      </c>
      <c r="BH1201" s="145">
        <f t="shared" si="47"/>
        <v>0</v>
      </c>
      <c r="BI1201" s="145">
        <f t="shared" si="48"/>
        <v>0</v>
      </c>
      <c r="BJ1201" s="17" t="s">
        <v>129</v>
      </c>
      <c r="BK1201" s="145">
        <f t="shared" si="49"/>
        <v>0</v>
      </c>
      <c r="BL1201" s="17" t="s">
        <v>293</v>
      </c>
      <c r="BM1201" s="144" t="s">
        <v>2085</v>
      </c>
    </row>
    <row r="1202" spans="2:65" s="1" customFormat="1" ht="16.5" customHeight="1">
      <c r="B1202" s="132"/>
      <c r="C1202" s="133" t="s">
        <v>2086</v>
      </c>
      <c r="D1202" s="133" t="s">
        <v>123</v>
      </c>
      <c r="E1202" s="134" t="s">
        <v>2087</v>
      </c>
      <c r="F1202" s="135" t="s">
        <v>2088</v>
      </c>
      <c r="G1202" s="136" t="s">
        <v>339</v>
      </c>
      <c r="H1202" s="137">
        <v>0.3</v>
      </c>
      <c r="I1202" s="138"/>
      <c r="J1202" s="139">
        <f t="shared" si="40"/>
        <v>0</v>
      </c>
      <c r="K1202" s="135" t="s">
        <v>1</v>
      </c>
      <c r="L1202" s="32"/>
      <c r="M1202" s="140" t="s">
        <v>1</v>
      </c>
      <c r="N1202" s="141" t="s">
        <v>43</v>
      </c>
      <c r="P1202" s="142">
        <f t="shared" si="41"/>
        <v>0</v>
      </c>
      <c r="Q1202" s="142">
        <v>0</v>
      </c>
      <c r="R1202" s="142">
        <f t="shared" si="42"/>
        <v>0</v>
      </c>
      <c r="S1202" s="142">
        <v>0</v>
      </c>
      <c r="T1202" s="143">
        <f t="shared" si="43"/>
        <v>0</v>
      </c>
      <c r="AR1202" s="144" t="s">
        <v>293</v>
      </c>
      <c r="AT1202" s="144" t="s">
        <v>123</v>
      </c>
      <c r="AU1202" s="144" t="s">
        <v>129</v>
      </c>
      <c r="AY1202" s="17" t="s">
        <v>120</v>
      </c>
      <c r="BE1202" s="145">
        <f t="shared" si="44"/>
        <v>0</v>
      </c>
      <c r="BF1202" s="145">
        <f t="shared" si="45"/>
        <v>0</v>
      </c>
      <c r="BG1202" s="145">
        <f t="shared" si="46"/>
        <v>0</v>
      </c>
      <c r="BH1202" s="145">
        <f t="shared" si="47"/>
        <v>0</v>
      </c>
      <c r="BI1202" s="145">
        <f t="shared" si="48"/>
        <v>0</v>
      </c>
      <c r="BJ1202" s="17" t="s">
        <v>129</v>
      </c>
      <c r="BK1202" s="145">
        <f t="shared" si="49"/>
        <v>0</v>
      </c>
      <c r="BL1202" s="17" t="s">
        <v>293</v>
      </c>
      <c r="BM1202" s="144" t="s">
        <v>2089</v>
      </c>
    </row>
    <row r="1203" spans="2:65" s="1" customFormat="1" ht="16.5" customHeight="1">
      <c r="B1203" s="132"/>
      <c r="C1203" s="133" t="s">
        <v>2090</v>
      </c>
      <c r="D1203" s="133" t="s">
        <v>123</v>
      </c>
      <c r="E1203" s="134" t="s">
        <v>2091</v>
      </c>
      <c r="F1203" s="135" t="s">
        <v>2092</v>
      </c>
      <c r="G1203" s="136" t="s">
        <v>1870</v>
      </c>
      <c r="H1203" s="137">
        <v>4</v>
      </c>
      <c r="I1203" s="138"/>
      <c r="J1203" s="139">
        <f t="shared" si="40"/>
        <v>0</v>
      </c>
      <c r="K1203" s="135" t="s">
        <v>1</v>
      </c>
      <c r="L1203" s="32"/>
      <c r="M1203" s="140" t="s">
        <v>1</v>
      </c>
      <c r="N1203" s="141" t="s">
        <v>43</v>
      </c>
      <c r="P1203" s="142">
        <f t="shared" si="41"/>
        <v>0</v>
      </c>
      <c r="Q1203" s="142">
        <v>0</v>
      </c>
      <c r="R1203" s="142">
        <f t="shared" si="42"/>
        <v>0</v>
      </c>
      <c r="S1203" s="142">
        <v>0</v>
      </c>
      <c r="T1203" s="143">
        <f t="shared" si="43"/>
        <v>0</v>
      </c>
      <c r="AR1203" s="144" t="s">
        <v>293</v>
      </c>
      <c r="AT1203" s="144" t="s">
        <v>123</v>
      </c>
      <c r="AU1203" s="144" t="s">
        <v>129</v>
      </c>
      <c r="AY1203" s="17" t="s">
        <v>120</v>
      </c>
      <c r="BE1203" s="145">
        <f t="shared" si="44"/>
        <v>0</v>
      </c>
      <c r="BF1203" s="145">
        <f t="shared" si="45"/>
        <v>0</v>
      </c>
      <c r="BG1203" s="145">
        <f t="shared" si="46"/>
        <v>0</v>
      </c>
      <c r="BH1203" s="145">
        <f t="shared" si="47"/>
        <v>0</v>
      </c>
      <c r="BI1203" s="145">
        <f t="shared" si="48"/>
        <v>0</v>
      </c>
      <c r="BJ1203" s="17" t="s">
        <v>129</v>
      </c>
      <c r="BK1203" s="145">
        <f t="shared" si="49"/>
        <v>0</v>
      </c>
      <c r="BL1203" s="17" t="s">
        <v>293</v>
      </c>
      <c r="BM1203" s="144" t="s">
        <v>2093</v>
      </c>
    </row>
    <row r="1204" spans="2:65" s="1" customFormat="1" ht="16.5" customHeight="1">
      <c r="B1204" s="132"/>
      <c r="C1204" s="133" t="s">
        <v>2094</v>
      </c>
      <c r="D1204" s="133" t="s">
        <v>123</v>
      </c>
      <c r="E1204" s="134" t="s">
        <v>2095</v>
      </c>
      <c r="F1204" s="135" t="s">
        <v>2096</v>
      </c>
      <c r="G1204" s="136" t="s">
        <v>339</v>
      </c>
      <c r="H1204" s="137">
        <v>1.5</v>
      </c>
      <c r="I1204" s="138"/>
      <c r="J1204" s="139">
        <f t="shared" si="40"/>
        <v>0</v>
      </c>
      <c r="K1204" s="135" t="s">
        <v>1</v>
      </c>
      <c r="L1204" s="32"/>
      <c r="M1204" s="140" t="s">
        <v>1</v>
      </c>
      <c r="N1204" s="141" t="s">
        <v>43</v>
      </c>
      <c r="P1204" s="142">
        <f t="shared" si="41"/>
        <v>0</v>
      </c>
      <c r="Q1204" s="142">
        <v>0</v>
      </c>
      <c r="R1204" s="142">
        <f t="shared" si="42"/>
        <v>0</v>
      </c>
      <c r="S1204" s="142">
        <v>0</v>
      </c>
      <c r="T1204" s="143">
        <f t="shared" si="43"/>
        <v>0</v>
      </c>
      <c r="AR1204" s="144" t="s">
        <v>293</v>
      </c>
      <c r="AT1204" s="144" t="s">
        <v>123</v>
      </c>
      <c r="AU1204" s="144" t="s">
        <v>129</v>
      </c>
      <c r="AY1204" s="17" t="s">
        <v>120</v>
      </c>
      <c r="BE1204" s="145">
        <f t="shared" si="44"/>
        <v>0</v>
      </c>
      <c r="BF1204" s="145">
        <f t="shared" si="45"/>
        <v>0</v>
      </c>
      <c r="BG1204" s="145">
        <f t="shared" si="46"/>
        <v>0</v>
      </c>
      <c r="BH1204" s="145">
        <f t="shared" si="47"/>
        <v>0</v>
      </c>
      <c r="BI1204" s="145">
        <f t="shared" si="48"/>
        <v>0</v>
      </c>
      <c r="BJ1204" s="17" t="s">
        <v>129</v>
      </c>
      <c r="BK1204" s="145">
        <f t="shared" si="49"/>
        <v>0</v>
      </c>
      <c r="BL1204" s="17" t="s">
        <v>293</v>
      </c>
      <c r="BM1204" s="144" t="s">
        <v>2097</v>
      </c>
    </row>
    <row r="1205" spans="2:65" s="1" customFormat="1" ht="16.5" customHeight="1">
      <c r="B1205" s="132"/>
      <c r="C1205" s="133" t="s">
        <v>2098</v>
      </c>
      <c r="D1205" s="133" t="s">
        <v>123</v>
      </c>
      <c r="E1205" s="134" t="s">
        <v>2099</v>
      </c>
      <c r="F1205" s="135" t="s">
        <v>2100</v>
      </c>
      <c r="G1205" s="136" t="s">
        <v>339</v>
      </c>
      <c r="H1205" s="137">
        <v>20</v>
      </c>
      <c r="I1205" s="138"/>
      <c r="J1205" s="139">
        <f t="shared" si="40"/>
        <v>0</v>
      </c>
      <c r="K1205" s="135" t="s">
        <v>1</v>
      </c>
      <c r="L1205" s="32"/>
      <c r="M1205" s="140" t="s">
        <v>1</v>
      </c>
      <c r="N1205" s="141" t="s">
        <v>43</v>
      </c>
      <c r="P1205" s="142">
        <f t="shared" si="41"/>
        <v>0</v>
      </c>
      <c r="Q1205" s="142">
        <v>0</v>
      </c>
      <c r="R1205" s="142">
        <f t="shared" si="42"/>
        <v>0</v>
      </c>
      <c r="S1205" s="142">
        <v>0</v>
      </c>
      <c r="T1205" s="143">
        <f t="shared" si="43"/>
        <v>0</v>
      </c>
      <c r="AR1205" s="144" t="s">
        <v>293</v>
      </c>
      <c r="AT1205" s="144" t="s">
        <v>123</v>
      </c>
      <c r="AU1205" s="144" t="s">
        <v>129</v>
      </c>
      <c r="AY1205" s="17" t="s">
        <v>120</v>
      </c>
      <c r="BE1205" s="145">
        <f t="shared" si="44"/>
        <v>0</v>
      </c>
      <c r="BF1205" s="145">
        <f t="shared" si="45"/>
        <v>0</v>
      </c>
      <c r="BG1205" s="145">
        <f t="shared" si="46"/>
        <v>0</v>
      </c>
      <c r="BH1205" s="145">
        <f t="shared" si="47"/>
        <v>0</v>
      </c>
      <c r="BI1205" s="145">
        <f t="shared" si="48"/>
        <v>0</v>
      </c>
      <c r="BJ1205" s="17" t="s">
        <v>129</v>
      </c>
      <c r="BK1205" s="145">
        <f t="shared" si="49"/>
        <v>0</v>
      </c>
      <c r="BL1205" s="17" t="s">
        <v>293</v>
      </c>
      <c r="BM1205" s="144" t="s">
        <v>2101</v>
      </c>
    </row>
    <row r="1206" spans="2:65" s="1" customFormat="1" ht="16.5" customHeight="1">
      <c r="B1206" s="132"/>
      <c r="C1206" s="133" t="s">
        <v>2102</v>
      </c>
      <c r="D1206" s="133" t="s">
        <v>123</v>
      </c>
      <c r="E1206" s="134" t="s">
        <v>2103</v>
      </c>
      <c r="F1206" s="135" t="s">
        <v>2104</v>
      </c>
      <c r="G1206" s="136" t="s">
        <v>339</v>
      </c>
      <c r="H1206" s="137">
        <v>1</v>
      </c>
      <c r="I1206" s="138"/>
      <c r="J1206" s="139">
        <f t="shared" si="40"/>
        <v>0</v>
      </c>
      <c r="K1206" s="135" t="s">
        <v>1</v>
      </c>
      <c r="L1206" s="32"/>
      <c r="M1206" s="140" t="s">
        <v>1</v>
      </c>
      <c r="N1206" s="141" t="s">
        <v>43</v>
      </c>
      <c r="P1206" s="142">
        <f t="shared" si="41"/>
        <v>0</v>
      </c>
      <c r="Q1206" s="142">
        <v>0</v>
      </c>
      <c r="R1206" s="142">
        <f t="shared" si="42"/>
        <v>0</v>
      </c>
      <c r="S1206" s="142">
        <v>0</v>
      </c>
      <c r="T1206" s="143">
        <f t="shared" si="43"/>
        <v>0</v>
      </c>
      <c r="AR1206" s="144" t="s">
        <v>293</v>
      </c>
      <c r="AT1206" s="144" t="s">
        <v>123</v>
      </c>
      <c r="AU1206" s="144" t="s">
        <v>129</v>
      </c>
      <c r="AY1206" s="17" t="s">
        <v>120</v>
      </c>
      <c r="BE1206" s="145">
        <f t="shared" si="44"/>
        <v>0</v>
      </c>
      <c r="BF1206" s="145">
        <f t="shared" si="45"/>
        <v>0</v>
      </c>
      <c r="BG1206" s="145">
        <f t="shared" si="46"/>
        <v>0</v>
      </c>
      <c r="BH1206" s="145">
        <f t="shared" si="47"/>
        <v>0</v>
      </c>
      <c r="BI1206" s="145">
        <f t="shared" si="48"/>
        <v>0</v>
      </c>
      <c r="BJ1206" s="17" t="s">
        <v>129</v>
      </c>
      <c r="BK1206" s="145">
        <f t="shared" si="49"/>
        <v>0</v>
      </c>
      <c r="BL1206" s="17" t="s">
        <v>293</v>
      </c>
      <c r="BM1206" s="144" t="s">
        <v>2105</v>
      </c>
    </row>
    <row r="1207" spans="2:65" s="1" customFormat="1" ht="16.5" customHeight="1">
      <c r="B1207" s="132"/>
      <c r="C1207" s="133" t="s">
        <v>2106</v>
      </c>
      <c r="D1207" s="133" t="s">
        <v>123</v>
      </c>
      <c r="E1207" s="134" t="s">
        <v>2107</v>
      </c>
      <c r="F1207" s="135" t="s">
        <v>2108</v>
      </c>
      <c r="G1207" s="136" t="s">
        <v>339</v>
      </c>
      <c r="H1207" s="137">
        <v>78</v>
      </c>
      <c r="I1207" s="138"/>
      <c r="J1207" s="139">
        <f t="shared" si="40"/>
        <v>0</v>
      </c>
      <c r="K1207" s="135" t="s">
        <v>1</v>
      </c>
      <c r="L1207" s="32"/>
      <c r="M1207" s="140" t="s">
        <v>1</v>
      </c>
      <c r="N1207" s="141" t="s">
        <v>43</v>
      </c>
      <c r="P1207" s="142">
        <f t="shared" si="41"/>
        <v>0</v>
      </c>
      <c r="Q1207" s="142">
        <v>0</v>
      </c>
      <c r="R1207" s="142">
        <f t="shared" si="42"/>
        <v>0</v>
      </c>
      <c r="S1207" s="142">
        <v>0</v>
      </c>
      <c r="T1207" s="143">
        <f t="shared" si="43"/>
        <v>0</v>
      </c>
      <c r="AR1207" s="144" t="s">
        <v>293</v>
      </c>
      <c r="AT1207" s="144" t="s">
        <v>123</v>
      </c>
      <c r="AU1207" s="144" t="s">
        <v>129</v>
      </c>
      <c r="AY1207" s="17" t="s">
        <v>120</v>
      </c>
      <c r="BE1207" s="145">
        <f t="shared" si="44"/>
        <v>0</v>
      </c>
      <c r="BF1207" s="145">
        <f t="shared" si="45"/>
        <v>0</v>
      </c>
      <c r="BG1207" s="145">
        <f t="shared" si="46"/>
        <v>0</v>
      </c>
      <c r="BH1207" s="145">
        <f t="shared" si="47"/>
        <v>0</v>
      </c>
      <c r="BI1207" s="145">
        <f t="shared" si="48"/>
        <v>0</v>
      </c>
      <c r="BJ1207" s="17" t="s">
        <v>129</v>
      </c>
      <c r="BK1207" s="145">
        <f t="shared" si="49"/>
        <v>0</v>
      </c>
      <c r="BL1207" s="17" t="s">
        <v>293</v>
      </c>
      <c r="BM1207" s="144" t="s">
        <v>2109</v>
      </c>
    </row>
    <row r="1208" spans="2:65" s="1" customFormat="1" ht="16.5" customHeight="1">
      <c r="B1208" s="132"/>
      <c r="C1208" s="133" t="s">
        <v>2110</v>
      </c>
      <c r="D1208" s="133" t="s">
        <v>123</v>
      </c>
      <c r="E1208" s="134" t="s">
        <v>2111</v>
      </c>
      <c r="F1208" s="135" t="s">
        <v>2112</v>
      </c>
      <c r="G1208" s="136" t="s">
        <v>339</v>
      </c>
      <c r="H1208" s="137">
        <v>1</v>
      </c>
      <c r="I1208" s="138"/>
      <c r="J1208" s="139">
        <f t="shared" si="40"/>
        <v>0</v>
      </c>
      <c r="K1208" s="135" t="s">
        <v>1</v>
      </c>
      <c r="L1208" s="32"/>
      <c r="M1208" s="140" t="s">
        <v>1</v>
      </c>
      <c r="N1208" s="141" t="s">
        <v>43</v>
      </c>
      <c r="P1208" s="142">
        <f t="shared" si="41"/>
        <v>0</v>
      </c>
      <c r="Q1208" s="142">
        <v>0</v>
      </c>
      <c r="R1208" s="142">
        <f t="shared" si="42"/>
        <v>0</v>
      </c>
      <c r="S1208" s="142">
        <v>0</v>
      </c>
      <c r="T1208" s="143">
        <f t="shared" si="43"/>
        <v>0</v>
      </c>
      <c r="AR1208" s="144" t="s">
        <v>293</v>
      </c>
      <c r="AT1208" s="144" t="s">
        <v>123</v>
      </c>
      <c r="AU1208" s="144" t="s">
        <v>129</v>
      </c>
      <c r="AY1208" s="17" t="s">
        <v>120</v>
      </c>
      <c r="BE1208" s="145">
        <f t="shared" si="44"/>
        <v>0</v>
      </c>
      <c r="BF1208" s="145">
        <f t="shared" si="45"/>
        <v>0</v>
      </c>
      <c r="BG1208" s="145">
        <f t="shared" si="46"/>
        <v>0</v>
      </c>
      <c r="BH1208" s="145">
        <f t="shared" si="47"/>
        <v>0</v>
      </c>
      <c r="BI1208" s="145">
        <f t="shared" si="48"/>
        <v>0</v>
      </c>
      <c r="BJ1208" s="17" t="s">
        <v>129</v>
      </c>
      <c r="BK1208" s="145">
        <f t="shared" si="49"/>
        <v>0</v>
      </c>
      <c r="BL1208" s="17" t="s">
        <v>293</v>
      </c>
      <c r="BM1208" s="144" t="s">
        <v>2113</v>
      </c>
    </row>
    <row r="1209" spans="2:65" s="1" customFormat="1" ht="16.5" customHeight="1">
      <c r="B1209" s="132"/>
      <c r="C1209" s="133" t="s">
        <v>2114</v>
      </c>
      <c r="D1209" s="133" t="s">
        <v>123</v>
      </c>
      <c r="E1209" s="134" t="s">
        <v>2115</v>
      </c>
      <c r="F1209" s="135" t="s">
        <v>2116</v>
      </c>
      <c r="G1209" s="136" t="s">
        <v>339</v>
      </c>
      <c r="H1209" s="137">
        <v>10</v>
      </c>
      <c r="I1209" s="138"/>
      <c r="J1209" s="139">
        <f t="shared" si="40"/>
        <v>0</v>
      </c>
      <c r="K1209" s="135" t="s">
        <v>1</v>
      </c>
      <c r="L1209" s="32"/>
      <c r="M1209" s="140" t="s">
        <v>1</v>
      </c>
      <c r="N1209" s="141" t="s">
        <v>43</v>
      </c>
      <c r="P1209" s="142">
        <f t="shared" si="41"/>
        <v>0</v>
      </c>
      <c r="Q1209" s="142">
        <v>0</v>
      </c>
      <c r="R1209" s="142">
        <f t="shared" si="42"/>
        <v>0</v>
      </c>
      <c r="S1209" s="142">
        <v>0</v>
      </c>
      <c r="T1209" s="143">
        <f t="shared" si="43"/>
        <v>0</v>
      </c>
      <c r="AR1209" s="144" t="s">
        <v>293</v>
      </c>
      <c r="AT1209" s="144" t="s">
        <v>123</v>
      </c>
      <c r="AU1209" s="144" t="s">
        <v>129</v>
      </c>
      <c r="AY1209" s="17" t="s">
        <v>120</v>
      </c>
      <c r="BE1209" s="145">
        <f t="shared" si="44"/>
        <v>0</v>
      </c>
      <c r="BF1209" s="145">
        <f t="shared" si="45"/>
        <v>0</v>
      </c>
      <c r="BG1209" s="145">
        <f t="shared" si="46"/>
        <v>0</v>
      </c>
      <c r="BH1209" s="145">
        <f t="shared" si="47"/>
        <v>0</v>
      </c>
      <c r="BI1209" s="145">
        <f t="shared" si="48"/>
        <v>0</v>
      </c>
      <c r="BJ1209" s="17" t="s">
        <v>129</v>
      </c>
      <c r="BK1209" s="145">
        <f t="shared" si="49"/>
        <v>0</v>
      </c>
      <c r="BL1209" s="17" t="s">
        <v>293</v>
      </c>
      <c r="BM1209" s="144" t="s">
        <v>2117</v>
      </c>
    </row>
    <row r="1210" spans="2:65" s="1" customFormat="1" ht="24.2" customHeight="1">
      <c r="B1210" s="132"/>
      <c r="C1210" s="133" t="s">
        <v>2118</v>
      </c>
      <c r="D1210" s="133" t="s">
        <v>123</v>
      </c>
      <c r="E1210" s="134" t="s">
        <v>2119</v>
      </c>
      <c r="F1210" s="135" t="s">
        <v>2120</v>
      </c>
      <c r="G1210" s="136" t="s">
        <v>322</v>
      </c>
      <c r="H1210" s="137">
        <v>4</v>
      </c>
      <c r="I1210" s="138"/>
      <c r="J1210" s="139">
        <f t="shared" si="40"/>
        <v>0</v>
      </c>
      <c r="K1210" s="135" t="s">
        <v>1</v>
      </c>
      <c r="L1210" s="32"/>
      <c r="M1210" s="140" t="s">
        <v>1</v>
      </c>
      <c r="N1210" s="141" t="s">
        <v>43</v>
      </c>
      <c r="P1210" s="142">
        <f t="shared" si="41"/>
        <v>0</v>
      </c>
      <c r="Q1210" s="142">
        <v>0</v>
      </c>
      <c r="R1210" s="142">
        <f t="shared" si="42"/>
        <v>0</v>
      </c>
      <c r="S1210" s="142">
        <v>0</v>
      </c>
      <c r="T1210" s="143">
        <f t="shared" si="43"/>
        <v>0</v>
      </c>
      <c r="AR1210" s="144" t="s">
        <v>293</v>
      </c>
      <c r="AT1210" s="144" t="s">
        <v>123</v>
      </c>
      <c r="AU1210" s="144" t="s">
        <v>129</v>
      </c>
      <c r="AY1210" s="17" t="s">
        <v>120</v>
      </c>
      <c r="BE1210" s="145">
        <f t="shared" si="44"/>
        <v>0</v>
      </c>
      <c r="BF1210" s="145">
        <f t="shared" si="45"/>
        <v>0</v>
      </c>
      <c r="BG1210" s="145">
        <f t="shared" si="46"/>
        <v>0</v>
      </c>
      <c r="BH1210" s="145">
        <f t="shared" si="47"/>
        <v>0</v>
      </c>
      <c r="BI1210" s="145">
        <f t="shared" si="48"/>
        <v>0</v>
      </c>
      <c r="BJ1210" s="17" t="s">
        <v>129</v>
      </c>
      <c r="BK1210" s="145">
        <f t="shared" si="49"/>
        <v>0</v>
      </c>
      <c r="BL1210" s="17" t="s">
        <v>293</v>
      </c>
      <c r="BM1210" s="144" t="s">
        <v>2121</v>
      </c>
    </row>
    <row r="1211" spans="2:65" s="1" customFormat="1" ht="16.5" customHeight="1">
      <c r="B1211" s="132"/>
      <c r="C1211" s="133" t="s">
        <v>2122</v>
      </c>
      <c r="D1211" s="133" t="s">
        <v>123</v>
      </c>
      <c r="E1211" s="134" t="s">
        <v>2123</v>
      </c>
      <c r="F1211" s="135" t="s">
        <v>2124</v>
      </c>
      <c r="G1211" s="136" t="s">
        <v>339</v>
      </c>
      <c r="H1211" s="137">
        <v>102</v>
      </c>
      <c r="I1211" s="138"/>
      <c r="J1211" s="139">
        <f t="shared" si="40"/>
        <v>0</v>
      </c>
      <c r="K1211" s="135" t="s">
        <v>1</v>
      </c>
      <c r="L1211" s="32"/>
      <c r="M1211" s="140" t="s">
        <v>1</v>
      </c>
      <c r="N1211" s="141" t="s">
        <v>43</v>
      </c>
      <c r="P1211" s="142">
        <f t="shared" si="41"/>
        <v>0</v>
      </c>
      <c r="Q1211" s="142">
        <v>0</v>
      </c>
      <c r="R1211" s="142">
        <f t="shared" si="42"/>
        <v>0</v>
      </c>
      <c r="S1211" s="142">
        <v>0</v>
      </c>
      <c r="T1211" s="143">
        <f t="shared" si="43"/>
        <v>0</v>
      </c>
      <c r="AR1211" s="144" t="s">
        <v>293</v>
      </c>
      <c r="AT1211" s="144" t="s">
        <v>123</v>
      </c>
      <c r="AU1211" s="144" t="s">
        <v>129</v>
      </c>
      <c r="AY1211" s="17" t="s">
        <v>120</v>
      </c>
      <c r="BE1211" s="145">
        <f t="shared" si="44"/>
        <v>0</v>
      </c>
      <c r="BF1211" s="145">
        <f t="shared" si="45"/>
        <v>0</v>
      </c>
      <c r="BG1211" s="145">
        <f t="shared" si="46"/>
        <v>0</v>
      </c>
      <c r="BH1211" s="145">
        <f t="shared" si="47"/>
        <v>0</v>
      </c>
      <c r="BI1211" s="145">
        <f t="shared" si="48"/>
        <v>0</v>
      </c>
      <c r="BJ1211" s="17" t="s">
        <v>129</v>
      </c>
      <c r="BK1211" s="145">
        <f t="shared" si="49"/>
        <v>0</v>
      </c>
      <c r="BL1211" s="17" t="s">
        <v>293</v>
      </c>
      <c r="BM1211" s="144" t="s">
        <v>2125</v>
      </c>
    </row>
    <row r="1212" spans="2:65" s="1" customFormat="1" ht="16.5" customHeight="1">
      <c r="B1212" s="132"/>
      <c r="C1212" s="133" t="s">
        <v>2126</v>
      </c>
      <c r="D1212" s="133" t="s">
        <v>123</v>
      </c>
      <c r="E1212" s="134" t="s">
        <v>2127</v>
      </c>
      <c r="F1212" s="135" t="s">
        <v>2128</v>
      </c>
      <c r="G1212" s="136" t="s">
        <v>322</v>
      </c>
      <c r="H1212" s="137">
        <v>1</v>
      </c>
      <c r="I1212" s="138"/>
      <c r="J1212" s="139">
        <f t="shared" si="40"/>
        <v>0</v>
      </c>
      <c r="K1212" s="135" t="s">
        <v>1</v>
      </c>
      <c r="L1212" s="32"/>
      <c r="M1212" s="140" t="s">
        <v>1</v>
      </c>
      <c r="N1212" s="141" t="s">
        <v>43</v>
      </c>
      <c r="P1212" s="142">
        <f t="shared" si="41"/>
        <v>0</v>
      </c>
      <c r="Q1212" s="142">
        <v>0</v>
      </c>
      <c r="R1212" s="142">
        <f t="shared" si="42"/>
        <v>0</v>
      </c>
      <c r="S1212" s="142">
        <v>0</v>
      </c>
      <c r="T1212" s="143">
        <f t="shared" si="43"/>
        <v>0</v>
      </c>
      <c r="AR1212" s="144" t="s">
        <v>293</v>
      </c>
      <c r="AT1212" s="144" t="s">
        <v>123</v>
      </c>
      <c r="AU1212" s="144" t="s">
        <v>129</v>
      </c>
      <c r="AY1212" s="17" t="s">
        <v>120</v>
      </c>
      <c r="BE1212" s="145">
        <f t="shared" si="44"/>
        <v>0</v>
      </c>
      <c r="BF1212" s="145">
        <f t="shared" si="45"/>
        <v>0</v>
      </c>
      <c r="BG1212" s="145">
        <f t="shared" si="46"/>
        <v>0</v>
      </c>
      <c r="BH1212" s="145">
        <f t="shared" si="47"/>
        <v>0</v>
      </c>
      <c r="BI1212" s="145">
        <f t="shared" si="48"/>
        <v>0</v>
      </c>
      <c r="BJ1212" s="17" t="s">
        <v>129</v>
      </c>
      <c r="BK1212" s="145">
        <f t="shared" si="49"/>
        <v>0</v>
      </c>
      <c r="BL1212" s="17" t="s">
        <v>293</v>
      </c>
      <c r="BM1212" s="144" t="s">
        <v>2129</v>
      </c>
    </row>
    <row r="1213" spans="2:65" s="1" customFormat="1" ht="16.5" customHeight="1">
      <c r="B1213" s="132"/>
      <c r="C1213" s="133" t="s">
        <v>2130</v>
      </c>
      <c r="D1213" s="133" t="s">
        <v>123</v>
      </c>
      <c r="E1213" s="134" t="s">
        <v>2131</v>
      </c>
      <c r="F1213" s="135" t="s">
        <v>2132</v>
      </c>
      <c r="G1213" s="136" t="s">
        <v>248</v>
      </c>
      <c r="H1213" s="137">
        <v>0.20799999999999999</v>
      </c>
      <c r="I1213" s="138"/>
      <c r="J1213" s="139">
        <f t="shared" si="40"/>
        <v>0</v>
      </c>
      <c r="K1213" s="135" t="s">
        <v>1</v>
      </c>
      <c r="L1213" s="32"/>
      <c r="M1213" s="140" t="s">
        <v>1</v>
      </c>
      <c r="N1213" s="141" t="s">
        <v>43</v>
      </c>
      <c r="P1213" s="142">
        <f t="shared" si="41"/>
        <v>0</v>
      </c>
      <c r="Q1213" s="142">
        <v>0</v>
      </c>
      <c r="R1213" s="142">
        <f t="shared" si="42"/>
        <v>0</v>
      </c>
      <c r="S1213" s="142">
        <v>0</v>
      </c>
      <c r="T1213" s="143">
        <f t="shared" si="43"/>
        <v>0</v>
      </c>
      <c r="AR1213" s="144" t="s">
        <v>293</v>
      </c>
      <c r="AT1213" s="144" t="s">
        <v>123</v>
      </c>
      <c r="AU1213" s="144" t="s">
        <v>129</v>
      </c>
      <c r="AY1213" s="17" t="s">
        <v>120</v>
      </c>
      <c r="BE1213" s="145">
        <f t="shared" si="44"/>
        <v>0</v>
      </c>
      <c r="BF1213" s="145">
        <f t="shared" si="45"/>
        <v>0</v>
      </c>
      <c r="BG1213" s="145">
        <f t="shared" si="46"/>
        <v>0</v>
      </c>
      <c r="BH1213" s="145">
        <f t="shared" si="47"/>
        <v>0</v>
      </c>
      <c r="BI1213" s="145">
        <f t="shared" si="48"/>
        <v>0</v>
      </c>
      <c r="BJ1213" s="17" t="s">
        <v>129</v>
      </c>
      <c r="BK1213" s="145">
        <f t="shared" si="49"/>
        <v>0</v>
      </c>
      <c r="BL1213" s="17" t="s">
        <v>293</v>
      </c>
      <c r="BM1213" s="144" t="s">
        <v>2133</v>
      </c>
    </row>
    <row r="1214" spans="2:65" s="1" customFormat="1" ht="21.75" customHeight="1">
      <c r="B1214" s="132"/>
      <c r="C1214" s="133" t="s">
        <v>2134</v>
      </c>
      <c r="D1214" s="133" t="s">
        <v>123</v>
      </c>
      <c r="E1214" s="134" t="s">
        <v>2135</v>
      </c>
      <c r="F1214" s="135" t="s">
        <v>2136</v>
      </c>
      <c r="G1214" s="136" t="s">
        <v>339</v>
      </c>
      <c r="H1214" s="137">
        <v>2.5</v>
      </c>
      <c r="I1214" s="138"/>
      <c r="J1214" s="139">
        <f t="shared" si="40"/>
        <v>0</v>
      </c>
      <c r="K1214" s="135" t="s">
        <v>1</v>
      </c>
      <c r="L1214" s="32"/>
      <c r="M1214" s="140" t="s">
        <v>1</v>
      </c>
      <c r="N1214" s="141" t="s">
        <v>43</v>
      </c>
      <c r="P1214" s="142">
        <f t="shared" si="41"/>
        <v>0</v>
      </c>
      <c r="Q1214" s="142">
        <v>0</v>
      </c>
      <c r="R1214" s="142">
        <f t="shared" si="42"/>
        <v>0</v>
      </c>
      <c r="S1214" s="142">
        <v>0</v>
      </c>
      <c r="T1214" s="143">
        <f t="shared" si="43"/>
        <v>0</v>
      </c>
      <c r="AR1214" s="144" t="s">
        <v>293</v>
      </c>
      <c r="AT1214" s="144" t="s">
        <v>123</v>
      </c>
      <c r="AU1214" s="144" t="s">
        <v>129</v>
      </c>
      <c r="AY1214" s="17" t="s">
        <v>120</v>
      </c>
      <c r="BE1214" s="145">
        <f t="shared" si="44"/>
        <v>0</v>
      </c>
      <c r="BF1214" s="145">
        <f t="shared" si="45"/>
        <v>0</v>
      </c>
      <c r="BG1214" s="145">
        <f t="shared" si="46"/>
        <v>0</v>
      </c>
      <c r="BH1214" s="145">
        <f t="shared" si="47"/>
        <v>0</v>
      </c>
      <c r="BI1214" s="145">
        <f t="shared" si="48"/>
        <v>0</v>
      </c>
      <c r="BJ1214" s="17" t="s">
        <v>129</v>
      </c>
      <c r="BK1214" s="145">
        <f t="shared" si="49"/>
        <v>0</v>
      </c>
      <c r="BL1214" s="17" t="s">
        <v>293</v>
      </c>
      <c r="BM1214" s="144" t="s">
        <v>2137</v>
      </c>
    </row>
    <row r="1215" spans="2:65" s="1" customFormat="1" ht="24.2" customHeight="1">
      <c r="B1215" s="132"/>
      <c r="C1215" s="133" t="s">
        <v>2138</v>
      </c>
      <c r="D1215" s="133" t="s">
        <v>123</v>
      </c>
      <c r="E1215" s="134" t="s">
        <v>2139</v>
      </c>
      <c r="F1215" s="135" t="s">
        <v>2140</v>
      </c>
      <c r="G1215" s="136" t="s">
        <v>2141</v>
      </c>
      <c r="H1215" s="137">
        <v>1</v>
      </c>
      <c r="I1215" s="138"/>
      <c r="J1215" s="139">
        <f t="shared" si="40"/>
        <v>0</v>
      </c>
      <c r="K1215" s="135" t="s">
        <v>1</v>
      </c>
      <c r="L1215" s="32"/>
      <c r="M1215" s="140" t="s">
        <v>1</v>
      </c>
      <c r="N1215" s="141" t="s">
        <v>43</v>
      </c>
      <c r="P1215" s="142">
        <f t="shared" si="41"/>
        <v>0</v>
      </c>
      <c r="Q1215" s="142">
        <v>0</v>
      </c>
      <c r="R1215" s="142">
        <f t="shared" si="42"/>
        <v>0</v>
      </c>
      <c r="S1215" s="142">
        <v>0</v>
      </c>
      <c r="T1215" s="143">
        <f t="shared" si="43"/>
        <v>0</v>
      </c>
      <c r="AR1215" s="144" t="s">
        <v>293</v>
      </c>
      <c r="AT1215" s="144" t="s">
        <v>123</v>
      </c>
      <c r="AU1215" s="144" t="s">
        <v>129</v>
      </c>
      <c r="AY1215" s="17" t="s">
        <v>120</v>
      </c>
      <c r="BE1215" s="145">
        <f t="shared" si="44"/>
        <v>0</v>
      </c>
      <c r="BF1215" s="145">
        <f t="shared" si="45"/>
        <v>0</v>
      </c>
      <c r="BG1215" s="145">
        <f t="shared" si="46"/>
        <v>0</v>
      </c>
      <c r="BH1215" s="145">
        <f t="shared" si="47"/>
        <v>0</v>
      </c>
      <c r="BI1215" s="145">
        <f t="shared" si="48"/>
        <v>0</v>
      </c>
      <c r="BJ1215" s="17" t="s">
        <v>129</v>
      </c>
      <c r="BK1215" s="145">
        <f t="shared" si="49"/>
        <v>0</v>
      </c>
      <c r="BL1215" s="17" t="s">
        <v>293</v>
      </c>
      <c r="BM1215" s="144" t="s">
        <v>2142</v>
      </c>
    </row>
    <row r="1216" spans="2:65" s="1" customFormat="1" ht="16.5" customHeight="1">
      <c r="B1216" s="132"/>
      <c r="C1216" s="133" t="s">
        <v>2143</v>
      </c>
      <c r="D1216" s="133" t="s">
        <v>123</v>
      </c>
      <c r="E1216" s="134" t="s">
        <v>85</v>
      </c>
      <c r="F1216" s="135" t="s">
        <v>2144</v>
      </c>
      <c r="G1216" s="136" t="s">
        <v>126</v>
      </c>
      <c r="H1216" s="137">
        <v>1</v>
      </c>
      <c r="I1216" s="138"/>
      <c r="J1216" s="139">
        <f t="shared" si="40"/>
        <v>0</v>
      </c>
      <c r="K1216" s="135" t="s">
        <v>1</v>
      </c>
      <c r="L1216" s="32"/>
      <c r="M1216" s="140" t="s">
        <v>1</v>
      </c>
      <c r="N1216" s="141" t="s">
        <v>43</v>
      </c>
      <c r="P1216" s="142">
        <f t="shared" si="41"/>
        <v>0</v>
      </c>
      <c r="Q1216" s="142">
        <v>0</v>
      </c>
      <c r="R1216" s="142">
        <f t="shared" si="42"/>
        <v>0</v>
      </c>
      <c r="S1216" s="142">
        <v>0</v>
      </c>
      <c r="T1216" s="143">
        <f t="shared" si="43"/>
        <v>0</v>
      </c>
      <c r="AR1216" s="144" t="s">
        <v>293</v>
      </c>
      <c r="AT1216" s="144" t="s">
        <v>123</v>
      </c>
      <c r="AU1216" s="144" t="s">
        <v>129</v>
      </c>
      <c r="AY1216" s="17" t="s">
        <v>120</v>
      </c>
      <c r="BE1216" s="145">
        <f t="shared" si="44"/>
        <v>0</v>
      </c>
      <c r="BF1216" s="145">
        <f t="shared" si="45"/>
        <v>0</v>
      </c>
      <c r="BG1216" s="145">
        <f t="shared" si="46"/>
        <v>0</v>
      </c>
      <c r="BH1216" s="145">
        <f t="shared" si="47"/>
        <v>0</v>
      </c>
      <c r="BI1216" s="145">
        <f t="shared" si="48"/>
        <v>0</v>
      </c>
      <c r="BJ1216" s="17" t="s">
        <v>129</v>
      </c>
      <c r="BK1216" s="145">
        <f t="shared" si="49"/>
        <v>0</v>
      </c>
      <c r="BL1216" s="17" t="s">
        <v>293</v>
      </c>
      <c r="BM1216" s="144" t="s">
        <v>2145</v>
      </c>
    </row>
    <row r="1217" spans="2:65" s="11" customFormat="1" ht="22.9" customHeight="1">
      <c r="B1217" s="120"/>
      <c r="D1217" s="121" t="s">
        <v>76</v>
      </c>
      <c r="E1217" s="130" t="s">
        <v>2146</v>
      </c>
      <c r="F1217" s="130" t="s">
        <v>2147</v>
      </c>
      <c r="I1217" s="123"/>
      <c r="J1217" s="131">
        <f>BK1217</f>
        <v>0</v>
      </c>
      <c r="L1217" s="120"/>
      <c r="M1217" s="125"/>
      <c r="P1217" s="126">
        <f>SUM(P1218:P1299)</f>
        <v>0</v>
      </c>
      <c r="R1217" s="126">
        <f>SUM(R1218:R1299)</f>
        <v>0</v>
      </c>
      <c r="T1217" s="127">
        <f>SUM(T1218:T1299)</f>
        <v>0</v>
      </c>
      <c r="AR1217" s="121" t="s">
        <v>129</v>
      </c>
      <c r="AT1217" s="128" t="s">
        <v>76</v>
      </c>
      <c r="AU1217" s="128" t="s">
        <v>85</v>
      </c>
      <c r="AY1217" s="121" t="s">
        <v>120</v>
      </c>
      <c r="BK1217" s="129">
        <f>SUM(BK1218:BK1299)</f>
        <v>0</v>
      </c>
    </row>
    <row r="1218" spans="2:65" s="1" customFormat="1" ht="16.5" customHeight="1">
      <c r="B1218" s="132"/>
      <c r="C1218" s="133" t="s">
        <v>2148</v>
      </c>
      <c r="D1218" s="133" t="s">
        <v>123</v>
      </c>
      <c r="E1218" s="134" t="s">
        <v>2149</v>
      </c>
      <c r="F1218" s="135" t="s">
        <v>2150</v>
      </c>
      <c r="G1218" s="136" t="s">
        <v>339</v>
      </c>
      <c r="H1218" s="137">
        <v>12</v>
      </c>
      <c r="I1218" s="138"/>
      <c r="J1218" s="139">
        <f t="shared" ref="J1218:J1249" si="50">ROUND(I1218*H1218,2)</f>
        <v>0</v>
      </c>
      <c r="K1218" s="135" t="s">
        <v>1</v>
      </c>
      <c r="L1218" s="32"/>
      <c r="M1218" s="140" t="s">
        <v>1</v>
      </c>
      <c r="N1218" s="141" t="s">
        <v>43</v>
      </c>
      <c r="P1218" s="142">
        <f t="shared" ref="P1218:P1249" si="51">O1218*H1218</f>
        <v>0</v>
      </c>
      <c r="Q1218" s="142">
        <v>0</v>
      </c>
      <c r="R1218" s="142">
        <f t="shared" ref="R1218:R1249" si="52">Q1218*H1218</f>
        <v>0</v>
      </c>
      <c r="S1218" s="142">
        <v>0</v>
      </c>
      <c r="T1218" s="143">
        <f t="shared" ref="T1218:T1249" si="53">S1218*H1218</f>
        <v>0</v>
      </c>
      <c r="AR1218" s="144" t="s">
        <v>293</v>
      </c>
      <c r="AT1218" s="144" t="s">
        <v>123</v>
      </c>
      <c r="AU1218" s="144" t="s">
        <v>129</v>
      </c>
      <c r="AY1218" s="17" t="s">
        <v>120</v>
      </c>
      <c r="BE1218" s="145">
        <f t="shared" ref="BE1218:BE1249" si="54">IF(N1218="základní",J1218,0)</f>
        <v>0</v>
      </c>
      <c r="BF1218" s="145">
        <f t="shared" ref="BF1218:BF1249" si="55">IF(N1218="snížená",J1218,0)</f>
        <v>0</v>
      </c>
      <c r="BG1218" s="145">
        <f t="shared" ref="BG1218:BG1249" si="56">IF(N1218="zákl. přenesená",J1218,0)</f>
        <v>0</v>
      </c>
      <c r="BH1218" s="145">
        <f t="shared" ref="BH1218:BH1249" si="57">IF(N1218="sníž. přenesená",J1218,0)</f>
        <v>0</v>
      </c>
      <c r="BI1218" s="145">
        <f t="shared" ref="BI1218:BI1249" si="58">IF(N1218="nulová",J1218,0)</f>
        <v>0</v>
      </c>
      <c r="BJ1218" s="17" t="s">
        <v>129</v>
      </c>
      <c r="BK1218" s="145">
        <f t="shared" ref="BK1218:BK1249" si="59">ROUND(I1218*H1218,2)</f>
        <v>0</v>
      </c>
      <c r="BL1218" s="17" t="s">
        <v>293</v>
      </c>
      <c r="BM1218" s="144" t="s">
        <v>2151</v>
      </c>
    </row>
    <row r="1219" spans="2:65" s="1" customFormat="1" ht="21.75" customHeight="1">
      <c r="B1219" s="132"/>
      <c r="C1219" s="133" t="s">
        <v>2152</v>
      </c>
      <c r="D1219" s="133" t="s">
        <v>123</v>
      </c>
      <c r="E1219" s="134" t="s">
        <v>1539</v>
      </c>
      <c r="F1219" s="135" t="s">
        <v>1540</v>
      </c>
      <c r="G1219" s="136" t="s">
        <v>322</v>
      </c>
      <c r="H1219" s="137">
        <v>6</v>
      </c>
      <c r="I1219" s="138"/>
      <c r="J1219" s="139">
        <f t="shared" si="50"/>
        <v>0</v>
      </c>
      <c r="K1219" s="135" t="s">
        <v>1</v>
      </c>
      <c r="L1219" s="32"/>
      <c r="M1219" s="140" t="s">
        <v>1</v>
      </c>
      <c r="N1219" s="141" t="s">
        <v>43</v>
      </c>
      <c r="P1219" s="142">
        <f t="shared" si="51"/>
        <v>0</v>
      </c>
      <c r="Q1219" s="142">
        <v>0</v>
      </c>
      <c r="R1219" s="142">
        <f t="shared" si="52"/>
        <v>0</v>
      </c>
      <c r="S1219" s="142">
        <v>0</v>
      </c>
      <c r="T1219" s="143">
        <f t="shared" si="53"/>
        <v>0</v>
      </c>
      <c r="AR1219" s="144" t="s">
        <v>293</v>
      </c>
      <c r="AT1219" s="144" t="s">
        <v>123</v>
      </c>
      <c r="AU1219" s="144" t="s">
        <v>129</v>
      </c>
      <c r="AY1219" s="17" t="s">
        <v>120</v>
      </c>
      <c r="BE1219" s="145">
        <f t="shared" si="54"/>
        <v>0</v>
      </c>
      <c r="BF1219" s="145">
        <f t="shared" si="55"/>
        <v>0</v>
      </c>
      <c r="BG1219" s="145">
        <f t="shared" si="56"/>
        <v>0</v>
      </c>
      <c r="BH1219" s="145">
        <f t="shared" si="57"/>
        <v>0</v>
      </c>
      <c r="BI1219" s="145">
        <f t="shared" si="58"/>
        <v>0</v>
      </c>
      <c r="BJ1219" s="17" t="s">
        <v>129</v>
      </c>
      <c r="BK1219" s="145">
        <f t="shared" si="59"/>
        <v>0</v>
      </c>
      <c r="BL1219" s="17" t="s">
        <v>293</v>
      </c>
      <c r="BM1219" s="144" t="s">
        <v>2153</v>
      </c>
    </row>
    <row r="1220" spans="2:65" s="1" customFormat="1" ht="21.75" customHeight="1">
      <c r="B1220" s="132"/>
      <c r="C1220" s="133" t="s">
        <v>2154</v>
      </c>
      <c r="D1220" s="133" t="s">
        <v>123</v>
      </c>
      <c r="E1220" s="134" t="s">
        <v>2007</v>
      </c>
      <c r="F1220" s="135" t="s">
        <v>2008</v>
      </c>
      <c r="G1220" s="136" t="s">
        <v>322</v>
      </c>
      <c r="H1220" s="137">
        <v>12</v>
      </c>
      <c r="I1220" s="138"/>
      <c r="J1220" s="139">
        <f t="shared" si="50"/>
        <v>0</v>
      </c>
      <c r="K1220" s="135" t="s">
        <v>1</v>
      </c>
      <c r="L1220" s="32"/>
      <c r="M1220" s="140" t="s">
        <v>1</v>
      </c>
      <c r="N1220" s="141" t="s">
        <v>43</v>
      </c>
      <c r="P1220" s="142">
        <f t="shared" si="51"/>
        <v>0</v>
      </c>
      <c r="Q1220" s="142">
        <v>0</v>
      </c>
      <c r="R1220" s="142">
        <f t="shared" si="52"/>
        <v>0</v>
      </c>
      <c r="S1220" s="142">
        <v>0</v>
      </c>
      <c r="T1220" s="143">
        <f t="shared" si="53"/>
        <v>0</v>
      </c>
      <c r="AR1220" s="144" t="s">
        <v>293</v>
      </c>
      <c r="AT1220" s="144" t="s">
        <v>123</v>
      </c>
      <c r="AU1220" s="144" t="s">
        <v>129</v>
      </c>
      <c r="AY1220" s="17" t="s">
        <v>120</v>
      </c>
      <c r="BE1220" s="145">
        <f t="shared" si="54"/>
        <v>0</v>
      </c>
      <c r="BF1220" s="145">
        <f t="shared" si="55"/>
        <v>0</v>
      </c>
      <c r="BG1220" s="145">
        <f t="shared" si="56"/>
        <v>0</v>
      </c>
      <c r="BH1220" s="145">
        <f t="shared" si="57"/>
        <v>0</v>
      </c>
      <c r="BI1220" s="145">
        <f t="shared" si="58"/>
        <v>0</v>
      </c>
      <c r="BJ1220" s="17" t="s">
        <v>129</v>
      </c>
      <c r="BK1220" s="145">
        <f t="shared" si="59"/>
        <v>0</v>
      </c>
      <c r="BL1220" s="17" t="s">
        <v>293</v>
      </c>
      <c r="BM1220" s="144" t="s">
        <v>2155</v>
      </c>
    </row>
    <row r="1221" spans="2:65" s="1" customFormat="1" ht="21.75" customHeight="1">
      <c r="B1221" s="132"/>
      <c r="C1221" s="133" t="s">
        <v>2156</v>
      </c>
      <c r="D1221" s="133" t="s">
        <v>123</v>
      </c>
      <c r="E1221" s="134" t="s">
        <v>1551</v>
      </c>
      <c r="F1221" s="135" t="s">
        <v>1552</v>
      </c>
      <c r="G1221" s="136" t="s">
        <v>339</v>
      </c>
      <c r="H1221" s="137">
        <v>20</v>
      </c>
      <c r="I1221" s="138"/>
      <c r="J1221" s="139">
        <f t="shared" si="50"/>
        <v>0</v>
      </c>
      <c r="K1221" s="135" t="s">
        <v>1</v>
      </c>
      <c r="L1221" s="32"/>
      <c r="M1221" s="140" t="s">
        <v>1</v>
      </c>
      <c r="N1221" s="141" t="s">
        <v>43</v>
      </c>
      <c r="P1221" s="142">
        <f t="shared" si="51"/>
        <v>0</v>
      </c>
      <c r="Q1221" s="142">
        <v>0</v>
      </c>
      <c r="R1221" s="142">
        <f t="shared" si="52"/>
        <v>0</v>
      </c>
      <c r="S1221" s="142">
        <v>0</v>
      </c>
      <c r="T1221" s="143">
        <f t="shared" si="53"/>
        <v>0</v>
      </c>
      <c r="AR1221" s="144" t="s">
        <v>293</v>
      </c>
      <c r="AT1221" s="144" t="s">
        <v>123</v>
      </c>
      <c r="AU1221" s="144" t="s">
        <v>129</v>
      </c>
      <c r="AY1221" s="17" t="s">
        <v>120</v>
      </c>
      <c r="BE1221" s="145">
        <f t="shared" si="54"/>
        <v>0</v>
      </c>
      <c r="BF1221" s="145">
        <f t="shared" si="55"/>
        <v>0</v>
      </c>
      <c r="BG1221" s="145">
        <f t="shared" si="56"/>
        <v>0</v>
      </c>
      <c r="BH1221" s="145">
        <f t="shared" si="57"/>
        <v>0</v>
      </c>
      <c r="BI1221" s="145">
        <f t="shared" si="58"/>
        <v>0</v>
      </c>
      <c r="BJ1221" s="17" t="s">
        <v>129</v>
      </c>
      <c r="BK1221" s="145">
        <f t="shared" si="59"/>
        <v>0</v>
      </c>
      <c r="BL1221" s="17" t="s">
        <v>293</v>
      </c>
      <c r="BM1221" s="144" t="s">
        <v>2157</v>
      </c>
    </row>
    <row r="1222" spans="2:65" s="1" customFormat="1" ht="21.75" customHeight="1">
      <c r="B1222" s="132"/>
      <c r="C1222" s="133" t="s">
        <v>2158</v>
      </c>
      <c r="D1222" s="133" t="s">
        <v>123</v>
      </c>
      <c r="E1222" s="134" t="s">
        <v>2159</v>
      </c>
      <c r="F1222" s="135" t="s">
        <v>1604</v>
      </c>
      <c r="G1222" s="136" t="s">
        <v>322</v>
      </c>
      <c r="H1222" s="137">
        <v>12</v>
      </c>
      <c r="I1222" s="138"/>
      <c r="J1222" s="139">
        <f t="shared" si="50"/>
        <v>0</v>
      </c>
      <c r="K1222" s="135" t="s">
        <v>1</v>
      </c>
      <c r="L1222" s="32"/>
      <c r="M1222" s="140" t="s">
        <v>1</v>
      </c>
      <c r="N1222" s="141" t="s">
        <v>43</v>
      </c>
      <c r="P1222" s="142">
        <f t="shared" si="51"/>
        <v>0</v>
      </c>
      <c r="Q1222" s="142">
        <v>0</v>
      </c>
      <c r="R1222" s="142">
        <f t="shared" si="52"/>
        <v>0</v>
      </c>
      <c r="S1222" s="142">
        <v>0</v>
      </c>
      <c r="T1222" s="143">
        <f t="shared" si="53"/>
        <v>0</v>
      </c>
      <c r="AR1222" s="144" t="s">
        <v>293</v>
      </c>
      <c r="AT1222" s="144" t="s">
        <v>123</v>
      </c>
      <c r="AU1222" s="144" t="s">
        <v>129</v>
      </c>
      <c r="AY1222" s="17" t="s">
        <v>120</v>
      </c>
      <c r="BE1222" s="145">
        <f t="shared" si="54"/>
        <v>0</v>
      </c>
      <c r="BF1222" s="145">
        <f t="shared" si="55"/>
        <v>0</v>
      </c>
      <c r="BG1222" s="145">
        <f t="shared" si="56"/>
        <v>0</v>
      </c>
      <c r="BH1222" s="145">
        <f t="shared" si="57"/>
        <v>0</v>
      </c>
      <c r="BI1222" s="145">
        <f t="shared" si="58"/>
        <v>0</v>
      </c>
      <c r="BJ1222" s="17" t="s">
        <v>129</v>
      </c>
      <c r="BK1222" s="145">
        <f t="shared" si="59"/>
        <v>0</v>
      </c>
      <c r="BL1222" s="17" t="s">
        <v>293</v>
      </c>
      <c r="BM1222" s="144" t="s">
        <v>2160</v>
      </c>
    </row>
    <row r="1223" spans="2:65" s="1" customFormat="1" ht="21.75" customHeight="1">
      <c r="B1223" s="132"/>
      <c r="C1223" s="133" t="s">
        <v>2161</v>
      </c>
      <c r="D1223" s="133" t="s">
        <v>123</v>
      </c>
      <c r="E1223" s="134" t="s">
        <v>2162</v>
      </c>
      <c r="F1223" s="135" t="s">
        <v>2163</v>
      </c>
      <c r="G1223" s="136" t="s">
        <v>322</v>
      </c>
      <c r="H1223" s="137">
        <v>6</v>
      </c>
      <c r="I1223" s="138"/>
      <c r="J1223" s="139">
        <f t="shared" si="50"/>
        <v>0</v>
      </c>
      <c r="K1223" s="135" t="s">
        <v>1</v>
      </c>
      <c r="L1223" s="32"/>
      <c r="M1223" s="140" t="s">
        <v>1</v>
      </c>
      <c r="N1223" s="141" t="s">
        <v>43</v>
      </c>
      <c r="P1223" s="142">
        <f t="shared" si="51"/>
        <v>0</v>
      </c>
      <c r="Q1223" s="142">
        <v>0</v>
      </c>
      <c r="R1223" s="142">
        <f t="shared" si="52"/>
        <v>0</v>
      </c>
      <c r="S1223" s="142">
        <v>0</v>
      </c>
      <c r="T1223" s="143">
        <f t="shared" si="53"/>
        <v>0</v>
      </c>
      <c r="AR1223" s="144" t="s">
        <v>293</v>
      </c>
      <c r="AT1223" s="144" t="s">
        <v>123</v>
      </c>
      <c r="AU1223" s="144" t="s">
        <v>129</v>
      </c>
      <c r="AY1223" s="17" t="s">
        <v>120</v>
      </c>
      <c r="BE1223" s="145">
        <f t="shared" si="54"/>
        <v>0</v>
      </c>
      <c r="BF1223" s="145">
        <f t="shared" si="55"/>
        <v>0</v>
      </c>
      <c r="BG1223" s="145">
        <f t="shared" si="56"/>
        <v>0</v>
      </c>
      <c r="BH1223" s="145">
        <f t="shared" si="57"/>
        <v>0</v>
      </c>
      <c r="BI1223" s="145">
        <f t="shared" si="58"/>
        <v>0</v>
      </c>
      <c r="BJ1223" s="17" t="s">
        <v>129</v>
      </c>
      <c r="BK1223" s="145">
        <f t="shared" si="59"/>
        <v>0</v>
      </c>
      <c r="BL1223" s="17" t="s">
        <v>293</v>
      </c>
      <c r="BM1223" s="144" t="s">
        <v>2164</v>
      </c>
    </row>
    <row r="1224" spans="2:65" s="1" customFormat="1" ht="21.75" customHeight="1">
      <c r="B1224" s="132"/>
      <c r="C1224" s="133" t="s">
        <v>2165</v>
      </c>
      <c r="D1224" s="133" t="s">
        <v>123</v>
      </c>
      <c r="E1224" s="134" t="s">
        <v>2166</v>
      </c>
      <c r="F1224" s="135" t="s">
        <v>2167</v>
      </c>
      <c r="G1224" s="136" t="s">
        <v>322</v>
      </c>
      <c r="H1224" s="137">
        <v>22</v>
      </c>
      <c r="I1224" s="138"/>
      <c r="J1224" s="139">
        <f t="shared" si="50"/>
        <v>0</v>
      </c>
      <c r="K1224" s="135" t="s">
        <v>1</v>
      </c>
      <c r="L1224" s="32"/>
      <c r="M1224" s="140" t="s">
        <v>1</v>
      </c>
      <c r="N1224" s="141" t="s">
        <v>43</v>
      </c>
      <c r="P1224" s="142">
        <f t="shared" si="51"/>
        <v>0</v>
      </c>
      <c r="Q1224" s="142">
        <v>0</v>
      </c>
      <c r="R1224" s="142">
        <f t="shared" si="52"/>
        <v>0</v>
      </c>
      <c r="S1224" s="142">
        <v>0</v>
      </c>
      <c r="T1224" s="143">
        <f t="shared" si="53"/>
        <v>0</v>
      </c>
      <c r="AR1224" s="144" t="s">
        <v>293</v>
      </c>
      <c r="AT1224" s="144" t="s">
        <v>123</v>
      </c>
      <c r="AU1224" s="144" t="s">
        <v>129</v>
      </c>
      <c r="AY1224" s="17" t="s">
        <v>120</v>
      </c>
      <c r="BE1224" s="145">
        <f t="shared" si="54"/>
        <v>0</v>
      </c>
      <c r="BF1224" s="145">
        <f t="shared" si="55"/>
        <v>0</v>
      </c>
      <c r="BG1224" s="145">
        <f t="shared" si="56"/>
        <v>0</v>
      </c>
      <c r="BH1224" s="145">
        <f t="shared" si="57"/>
        <v>0</v>
      </c>
      <c r="BI1224" s="145">
        <f t="shared" si="58"/>
        <v>0</v>
      </c>
      <c r="BJ1224" s="17" t="s">
        <v>129</v>
      </c>
      <c r="BK1224" s="145">
        <f t="shared" si="59"/>
        <v>0</v>
      </c>
      <c r="BL1224" s="17" t="s">
        <v>293</v>
      </c>
      <c r="BM1224" s="144" t="s">
        <v>2168</v>
      </c>
    </row>
    <row r="1225" spans="2:65" s="1" customFormat="1" ht="21.75" customHeight="1">
      <c r="B1225" s="132"/>
      <c r="C1225" s="133" t="s">
        <v>2169</v>
      </c>
      <c r="D1225" s="133" t="s">
        <v>123</v>
      </c>
      <c r="E1225" s="134" t="s">
        <v>2170</v>
      </c>
      <c r="F1225" s="135" t="s">
        <v>2171</v>
      </c>
      <c r="G1225" s="136" t="s">
        <v>322</v>
      </c>
      <c r="H1225" s="137">
        <v>8</v>
      </c>
      <c r="I1225" s="138"/>
      <c r="J1225" s="139">
        <f t="shared" si="50"/>
        <v>0</v>
      </c>
      <c r="K1225" s="135" t="s">
        <v>1</v>
      </c>
      <c r="L1225" s="32"/>
      <c r="M1225" s="140" t="s">
        <v>1</v>
      </c>
      <c r="N1225" s="141" t="s">
        <v>43</v>
      </c>
      <c r="P1225" s="142">
        <f t="shared" si="51"/>
        <v>0</v>
      </c>
      <c r="Q1225" s="142">
        <v>0</v>
      </c>
      <c r="R1225" s="142">
        <f t="shared" si="52"/>
        <v>0</v>
      </c>
      <c r="S1225" s="142">
        <v>0</v>
      </c>
      <c r="T1225" s="143">
        <f t="shared" si="53"/>
        <v>0</v>
      </c>
      <c r="AR1225" s="144" t="s">
        <v>293</v>
      </c>
      <c r="AT1225" s="144" t="s">
        <v>123</v>
      </c>
      <c r="AU1225" s="144" t="s">
        <v>129</v>
      </c>
      <c r="AY1225" s="17" t="s">
        <v>120</v>
      </c>
      <c r="BE1225" s="145">
        <f t="shared" si="54"/>
        <v>0</v>
      </c>
      <c r="BF1225" s="145">
        <f t="shared" si="55"/>
        <v>0</v>
      </c>
      <c r="BG1225" s="145">
        <f t="shared" si="56"/>
        <v>0</v>
      </c>
      <c r="BH1225" s="145">
        <f t="shared" si="57"/>
        <v>0</v>
      </c>
      <c r="BI1225" s="145">
        <f t="shared" si="58"/>
        <v>0</v>
      </c>
      <c r="BJ1225" s="17" t="s">
        <v>129</v>
      </c>
      <c r="BK1225" s="145">
        <f t="shared" si="59"/>
        <v>0</v>
      </c>
      <c r="BL1225" s="17" t="s">
        <v>293</v>
      </c>
      <c r="BM1225" s="144" t="s">
        <v>2172</v>
      </c>
    </row>
    <row r="1226" spans="2:65" s="1" customFormat="1" ht="21.75" customHeight="1">
      <c r="B1226" s="132"/>
      <c r="C1226" s="133" t="s">
        <v>2173</v>
      </c>
      <c r="D1226" s="133" t="s">
        <v>123</v>
      </c>
      <c r="E1226" s="134" t="s">
        <v>1611</v>
      </c>
      <c r="F1226" s="135" t="s">
        <v>1612</v>
      </c>
      <c r="G1226" s="136" t="s">
        <v>248</v>
      </c>
      <c r="H1226" s="137">
        <v>0.18</v>
      </c>
      <c r="I1226" s="138"/>
      <c r="J1226" s="139">
        <f t="shared" si="50"/>
        <v>0</v>
      </c>
      <c r="K1226" s="135" t="s">
        <v>1</v>
      </c>
      <c r="L1226" s="32"/>
      <c r="M1226" s="140" t="s">
        <v>1</v>
      </c>
      <c r="N1226" s="141" t="s">
        <v>43</v>
      </c>
      <c r="P1226" s="142">
        <f t="shared" si="51"/>
        <v>0</v>
      </c>
      <c r="Q1226" s="142">
        <v>0</v>
      </c>
      <c r="R1226" s="142">
        <f t="shared" si="52"/>
        <v>0</v>
      </c>
      <c r="S1226" s="142">
        <v>0</v>
      </c>
      <c r="T1226" s="143">
        <f t="shared" si="53"/>
        <v>0</v>
      </c>
      <c r="AR1226" s="144" t="s">
        <v>293</v>
      </c>
      <c r="AT1226" s="144" t="s">
        <v>123</v>
      </c>
      <c r="AU1226" s="144" t="s">
        <v>129</v>
      </c>
      <c r="AY1226" s="17" t="s">
        <v>120</v>
      </c>
      <c r="BE1226" s="145">
        <f t="shared" si="54"/>
        <v>0</v>
      </c>
      <c r="BF1226" s="145">
        <f t="shared" si="55"/>
        <v>0</v>
      </c>
      <c r="BG1226" s="145">
        <f t="shared" si="56"/>
        <v>0</v>
      </c>
      <c r="BH1226" s="145">
        <f t="shared" si="57"/>
        <v>0</v>
      </c>
      <c r="BI1226" s="145">
        <f t="shared" si="58"/>
        <v>0</v>
      </c>
      <c r="BJ1226" s="17" t="s">
        <v>129</v>
      </c>
      <c r="BK1226" s="145">
        <f t="shared" si="59"/>
        <v>0</v>
      </c>
      <c r="BL1226" s="17" t="s">
        <v>293</v>
      </c>
      <c r="BM1226" s="144" t="s">
        <v>2174</v>
      </c>
    </row>
    <row r="1227" spans="2:65" s="1" customFormat="1" ht="24.2" customHeight="1">
      <c r="B1227" s="132"/>
      <c r="C1227" s="133" t="s">
        <v>2175</v>
      </c>
      <c r="D1227" s="133" t="s">
        <v>123</v>
      </c>
      <c r="E1227" s="134" t="s">
        <v>2176</v>
      </c>
      <c r="F1227" s="135" t="s">
        <v>2177</v>
      </c>
      <c r="G1227" s="136" t="s">
        <v>248</v>
      </c>
      <c r="H1227" s="137">
        <v>0.18</v>
      </c>
      <c r="I1227" s="138"/>
      <c r="J1227" s="139">
        <f t="shared" si="50"/>
        <v>0</v>
      </c>
      <c r="K1227" s="135" t="s">
        <v>1</v>
      </c>
      <c r="L1227" s="32"/>
      <c r="M1227" s="140" t="s">
        <v>1</v>
      </c>
      <c r="N1227" s="141" t="s">
        <v>43</v>
      </c>
      <c r="P1227" s="142">
        <f t="shared" si="51"/>
        <v>0</v>
      </c>
      <c r="Q1227" s="142">
        <v>0</v>
      </c>
      <c r="R1227" s="142">
        <f t="shared" si="52"/>
        <v>0</v>
      </c>
      <c r="S1227" s="142">
        <v>0</v>
      </c>
      <c r="T1227" s="143">
        <f t="shared" si="53"/>
        <v>0</v>
      </c>
      <c r="AR1227" s="144" t="s">
        <v>293</v>
      </c>
      <c r="AT1227" s="144" t="s">
        <v>123</v>
      </c>
      <c r="AU1227" s="144" t="s">
        <v>129</v>
      </c>
      <c r="AY1227" s="17" t="s">
        <v>120</v>
      </c>
      <c r="BE1227" s="145">
        <f t="shared" si="54"/>
        <v>0</v>
      </c>
      <c r="BF1227" s="145">
        <f t="shared" si="55"/>
        <v>0</v>
      </c>
      <c r="BG1227" s="145">
        <f t="shared" si="56"/>
        <v>0</v>
      </c>
      <c r="BH1227" s="145">
        <f t="shared" si="57"/>
        <v>0</v>
      </c>
      <c r="BI1227" s="145">
        <f t="shared" si="58"/>
        <v>0</v>
      </c>
      <c r="BJ1227" s="17" t="s">
        <v>129</v>
      </c>
      <c r="BK1227" s="145">
        <f t="shared" si="59"/>
        <v>0</v>
      </c>
      <c r="BL1227" s="17" t="s">
        <v>293</v>
      </c>
      <c r="BM1227" s="144" t="s">
        <v>2178</v>
      </c>
    </row>
    <row r="1228" spans="2:65" s="1" customFormat="1" ht="24.2" customHeight="1">
      <c r="B1228" s="132"/>
      <c r="C1228" s="133" t="s">
        <v>2179</v>
      </c>
      <c r="D1228" s="133" t="s">
        <v>123</v>
      </c>
      <c r="E1228" s="134" t="s">
        <v>2180</v>
      </c>
      <c r="F1228" s="135" t="s">
        <v>2181</v>
      </c>
      <c r="G1228" s="136" t="s">
        <v>339</v>
      </c>
      <c r="H1228" s="137">
        <v>159</v>
      </c>
      <c r="I1228" s="138"/>
      <c r="J1228" s="139">
        <f t="shared" si="50"/>
        <v>0</v>
      </c>
      <c r="K1228" s="135" t="s">
        <v>1</v>
      </c>
      <c r="L1228" s="32"/>
      <c r="M1228" s="140" t="s">
        <v>1</v>
      </c>
      <c r="N1228" s="141" t="s">
        <v>43</v>
      </c>
      <c r="P1228" s="142">
        <f t="shared" si="51"/>
        <v>0</v>
      </c>
      <c r="Q1228" s="142">
        <v>0</v>
      </c>
      <c r="R1228" s="142">
        <f t="shared" si="52"/>
        <v>0</v>
      </c>
      <c r="S1228" s="142">
        <v>0</v>
      </c>
      <c r="T1228" s="143">
        <f t="shared" si="53"/>
        <v>0</v>
      </c>
      <c r="AR1228" s="144" t="s">
        <v>293</v>
      </c>
      <c r="AT1228" s="144" t="s">
        <v>123</v>
      </c>
      <c r="AU1228" s="144" t="s">
        <v>129</v>
      </c>
      <c r="AY1228" s="17" t="s">
        <v>120</v>
      </c>
      <c r="BE1228" s="145">
        <f t="shared" si="54"/>
        <v>0</v>
      </c>
      <c r="BF1228" s="145">
        <f t="shared" si="55"/>
        <v>0</v>
      </c>
      <c r="BG1228" s="145">
        <f t="shared" si="56"/>
        <v>0</v>
      </c>
      <c r="BH1228" s="145">
        <f t="shared" si="57"/>
        <v>0</v>
      </c>
      <c r="BI1228" s="145">
        <f t="shared" si="58"/>
        <v>0</v>
      </c>
      <c r="BJ1228" s="17" t="s">
        <v>129</v>
      </c>
      <c r="BK1228" s="145">
        <f t="shared" si="59"/>
        <v>0</v>
      </c>
      <c r="BL1228" s="17" t="s">
        <v>293</v>
      </c>
      <c r="BM1228" s="144" t="s">
        <v>2182</v>
      </c>
    </row>
    <row r="1229" spans="2:65" s="1" customFormat="1" ht="24.2" customHeight="1">
      <c r="B1229" s="132"/>
      <c r="C1229" s="133" t="s">
        <v>2183</v>
      </c>
      <c r="D1229" s="133" t="s">
        <v>123</v>
      </c>
      <c r="E1229" s="134" t="s">
        <v>2184</v>
      </c>
      <c r="F1229" s="135" t="s">
        <v>1833</v>
      </c>
      <c r="G1229" s="136" t="s">
        <v>339</v>
      </c>
      <c r="H1229" s="137">
        <v>9</v>
      </c>
      <c r="I1229" s="138"/>
      <c r="J1229" s="139">
        <f t="shared" si="50"/>
        <v>0</v>
      </c>
      <c r="K1229" s="135" t="s">
        <v>1</v>
      </c>
      <c r="L1229" s="32"/>
      <c r="M1229" s="140" t="s">
        <v>1</v>
      </c>
      <c r="N1229" s="141" t="s">
        <v>43</v>
      </c>
      <c r="P1229" s="142">
        <f t="shared" si="51"/>
        <v>0</v>
      </c>
      <c r="Q1229" s="142">
        <v>0</v>
      </c>
      <c r="R1229" s="142">
        <f t="shared" si="52"/>
        <v>0</v>
      </c>
      <c r="S1229" s="142">
        <v>0</v>
      </c>
      <c r="T1229" s="143">
        <f t="shared" si="53"/>
        <v>0</v>
      </c>
      <c r="AR1229" s="144" t="s">
        <v>293</v>
      </c>
      <c r="AT1229" s="144" t="s">
        <v>123</v>
      </c>
      <c r="AU1229" s="144" t="s">
        <v>129</v>
      </c>
      <c r="AY1229" s="17" t="s">
        <v>120</v>
      </c>
      <c r="BE1229" s="145">
        <f t="shared" si="54"/>
        <v>0</v>
      </c>
      <c r="BF1229" s="145">
        <f t="shared" si="55"/>
        <v>0</v>
      </c>
      <c r="BG1229" s="145">
        <f t="shared" si="56"/>
        <v>0</v>
      </c>
      <c r="BH1229" s="145">
        <f t="shared" si="57"/>
        <v>0</v>
      </c>
      <c r="BI1229" s="145">
        <f t="shared" si="58"/>
        <v>0</v>
      </c>
      <c r="BJ1229" s="17" t="s">
        <v>129</v>
      </c>
      <c r="BK1229" s="145">
        <f t="shared" si="59"/>
        <v>0</v>
      </c>
      <c r="BL1229" s="17" t="s">
        <v>293</v>
      </c>
      <c r="BM1229" s="144" t="s">
        <v>2185</v>
      </c>
    </row>
    <row r="1230" spans="2:65" s="1" customFormat="1" ht="24.2" customHeight="1">
      <c r="B1230" s="132"/>
      <c r="C1230" s="133" t="s">
        <v>2186</v>
      </c>
      <c r="D1230" s="133" t="s">
        <v>123</v>
      </c>
      <c r="E1230" s="134" t="s">
        <v>2187</v>
      </c>
      <c r="F1230" s="135" t="s">
        <v>2188</v>
      </c>
      <c r="G1230" s="136" t="s">
        <v>339</v>
      </c>
      <c r="H1230" s="137">
        <v>10</v>
      </c>
      <c r="I1230" s="138"/>
      <c r="J1230" s="139">
        <f t="shared" si="50"/>
        <v>0</v>
      </c>
      <c r="K1230" s="135" t="s">
        <v>1</v>
      </c>
      <c r="L1230" s="32"/>
      <c r="M1230" s="140" t="s">
        <v>1</v>
      </c>
      <c r="N1230" s="141" t="s">
        <v>43</v>
      </c>
      <c r="P1230" s="142">
        <f t="shared" si="51"/>
        <v>0</v>
      </c>
      <c r="Q1230" s="142">
        <v>0</v>
      </c>
      <c r="R1230" s="142">
        <f t="shared" si="52"/>
        <v>0</v>
      </c>
      <c r="S1230" s="142">
        <v>0</v>
      </c>
      <c r="T1230" s="143">
        <f t="shared" si="53"/>
        <v>0</v>
      </c>
      <c r="AR1230" s="144" t="s">
        <v>293</v>
      </c>
      <c r="AT1230" s="144" t="s">
        <v>123</v>
      </c>
      <c r="AU1230" s="144" t="s">
        <v>129</v>
      </c>
      <c r="AY1230" s="17" t="s">
        <v>120</v>
      </c>
      <c r="BE1230" s="145">
        <f t="shared" si="54"/>
        <v>0</v>
      </c>
      <c r="BF1230" s="145">
        <f t="shared" si="55"/>
        <v>0</v>
      </c>
      <c r="BG1230" s="145">
        <f t="shared" si="56"/>
        <v>0</v>
      </c>
      <c r="BH1230" s="145">
        <f t="shared" si="57"/>
        <v>0</v>
      </c>
      <c r="BI1230" s="145">
        <f t="shared" si="58"/>
        <v>0</v>
      </c>
      <c r="BJ1230" s="17" t="s">
        <v>129</v>
      </c>
      <c r="BK1230" s="145">
        <f t="shared" si="59"/>
        <v>0</v>
      </c>
      <c r="BL1230" s="17" t="s">
        <v>293</v>
      </c>
      <c r="BM1230" s="144" t="s">
        <v>2189</v>
      </c>
    </row>
    <row r="1231" spans="2:65" s="1" customFormat="1" ht="16.5" customHeight="1">
      <c r="B1231" s="132"/>
      <c r="C1231" s="133" t="s">
        <v>2190</v>
      </c>
      <c r="D1231" s="133" t="s">
        <v>123</v>
      </c>
      <c r="E1231" s="134" t="s">
        <v>2191</v>
      </c>
      <c r="F1231" s="135" t="s">
        <v>2192</v>
      </c>
      <c r="G1231" s="136" t="s">
        <v>322</v>
      </c>
      <c r="H1231" s="137">
        <v>2</v>
      </c>
      <c r="I1231" s="138"/>
      <c r="J1231" s="139">
        <f t="shared" si="50"/>
        <v>0</v>
      </c>
      <c r="K1231" s="135" t="s">
        <v>1</v>
      </c>
      <c r="L1231" s="32"/>
      <c r="M1231" s="140" t="s">
        <v>1</v>
      </c>
      <c r="N1231" s="141" t="s">
        <v>43</v>
      </c>
      <c r="P1231" s="142">
        <f t="shared" si="51"/>
        <v>0</v>
      </c>
      <c r="Q1231" s="142">
        <v>0</v>
      </c>
      <c r="R1231" s="142">
        <f t="shared" si="52"/>
        <v>0</v>
      </c>
      <c r="S1231" s="142">
        <v>0</v>
      </c>
      <c r="T1231" s="143">
        <f t="shared" si="53"/>
        <v>0</v>
      </c>
      <c r="AR1231" s="144" t="s">
        <v>293</v>
      </c>
      <c r="AT1231" s="144" t="s">
        <v>123</v>
      </c>
      <c r="AU1231" s="144" t="s">
        <v>129</v>
      </c>
      <c r="AY1231" s="17" t="s">
        <v>120</v>
      </c>
      <c r="BE1231" s="145">
        <f t="shared" si="54"/>
        <v>0</v>
      </c>
      <c r="BF1231" s="145">
        <f t="shared" si="55"/>
        <v>0</v>
      </c>
      <c r="BG1231" s="145">
        <f t="shared" si="56"/>
        <v>0</v>
      </c>
      <c r="BH1231" s="145">
        <f t="shared" si="57"/>
        <v>0</v>
      </c>
      <c r="BI1231" s="145">
        <f t="shared" si="58"/>
        <v>0</v>
      </c>
      <c r="BJ1231" s="17" t="s">
        <v>129</v>
      </c>
      <c r="BK1231" s="145">
        <f t="shared" si="59"/>
        <v>0</v>
      </c>
      <c r="BL1231" s="17" t="s">
        <v>293</v>
      </c>
      <c r="BM1231" s="144" t="s">
        <v>2193</v>
      </c>
    </row>
    <row r="1232" spans="2:65" s="1" customFormat="1" ht="16.5" customHeight="1">
      <c r="B1232" s="132"/>
      <c r="C1232" s="133" t="s">
        <v>2194</v>
      </c>
      <c r="D1232" s="133" t="s">
        <v>123</v>
      </c>
      <c r="E1232" s="134" t="s">
        <v>2195</v>
      </c>
      <c r="F1232" s="135" t="s">
        <v>2196</v>
      </c>
      <c r="G1232" s="136" t="s">
        <v>322</v>
      </c>
      <c r="H1232" s="137">
        <v>2</v>
      </c>
      <c r="I1232" s="138"/>
      <c r="J1232" s="139">
        <f t="shared" si="50"/>
        <v>0</v>
      </c>
      <c r="K1232" s="135" t="s">
        <v>1</v>
      </c>
      <c r="L1232" s="32"/>
      <c r="M1232" s="140" t="s">
        <v>1</v>
      </c>
      <c r="N1232" s="141" t="s">
        <v>43</v>
      </c>
      <c r="P1232" s="142">
        <f t="shared" si="51"/>
        <v>0</v>
      </c>
      <c r="Q1232" s="142">
        <v>0</v>
      </c>
      <c r="R1232" s="142">
        <f t="shared" si="52"/>
        <v>0</v>
      </c>
      <c r="S1232" s="142">
        <v>0</v>
      </c>
      <c r="T1232" s="143">
        <f t="shared" si="53"/>
        <v>0</v>
      </c>
      <c r="AR1232" s="144" t="s">
        <v>293</v>
      </c>
      <c r="AT1232" s="144" t="s">
        <v>123</v>
      </c>
      <c r="AU1232" s="144" t="s">
        <v>129</v>
      </c>
      <c r="AY1232" s="17" t="s">
        <v>120</v>
      </c>
      <c r="BE1232" s="145">
        <f t="shared" si="54"/>
        <v>0</v>
      </c>
      <c r="BF1232" s="145">
        <f t="shared" si="55"/>
        <v>0</v>
      </c>
      <c r="BG1232" s="145">
        <f t="shared" si="56"/>
        <v>0</v>
      </c>
      <c r="BH1232" s="145">
        <f t="shared" si="57"/>
        <v>0</v>
      </c>
      <c r="BI1232" s="145">
        <f t="shared" si="58"/>
        <v>0</v>
      </c>
      <c r="BJ1232" s="17" t="s">
        <v>129</v>
      </c>
      <c r="BK1232" s="145">
        <f t="shared" si="59"/>
        <v>0</v>
      </c>
      <c r="BL1232" s="17" t="s">
        <v>293</v>
      </c>
      <c r="BM1232" s="144" t="s">
        <v>2197</v>
      </c>
    </row>
    <row r="1233" spans="2:65" s="1" customFormat="1" ht="21.75" customHeight="1">
      <c r="B1233" s="132"/>
      <c r="C1233" s="133" t="s">
        <v>2198</v>
      </c>
      <c r="D1233" s="133" t="s">
        <v>123</v>
      </c>
      <c r="E1233" s="134" t="s">
        <v>2199</v>
      </c>
      <c r="F1233" s="135" t="s">
        <v>2200</v>
      </c>
      <c r="G1233" s="136" t="s">
        <v>248</v>
      </c>
      <c r="H1233" s="137">
        <v>0.13</v>
      </c>
      <c r="I1233" s="138"/>
      <c r="J1233" s="139">
        <f t="shared" si="50"/>
        <v>0</v>
      </c>
      <c r="K1233" s="135" t="s">
        <v>1</v>
      </c>
      <c r="L1233" s="32"/>
      <c r="M1233" s="140" t="s">
        <v>1</v>
      </c>
      <c r="N1233" s="141" t="s">
        <v>43</v>
      </c>
      <c r="P1233" s="142">
        <f t="shared" si="51"/>
        <v>0</v>
      </c>
      <c r="Q1233" s="142">
        <v>0</v>
      </c>
      <c r="R1233" s="142">
        <f t="shared" si="52"/>
        <v>0</v>
      </c>
      <c r="S1233" s="142">
        <v>0</v>
      </c>
      <c r="T1233" s="143">
        <f t="shared" si="53"/>
        <v>0</v>
      </c>
      <c r="AR1233" s="144" t="s">
        <v>293</v>
      </c>
      <c r="AT1233" s="144" t="s">
        <v>123</v>
      </c>
      <c r="AU1233" s="144" t="s">
        <v>129</v>
      </c>
      <c r="AY1233" s="17" t="s">
        <v>120</v>
      </c>
      <c r="BE1233" s="145">
        <f t="shared" si="54"/>
        <v>0</v>
      </c>
      <c r="BF1233" s="145">
        <f t="shared" si="55"/>
        <v>0</v>
      </c>
      <c r="BG1233" s="145">
        <f t="shared" si="56"/>
        <v>0</v>
      </c>
      <c r="BH1233" s="145">
        <f t="shared" si="57"/>
        <v>0</v>
      </c>
      <c r="BI1233" s="145">
        <f t="shared" si="58"/>
        <v>0</v>
      </c>
      <c r="BJ1233" s="17" t="s">
        <v>129</v>
      </c>
      <c r="BK1233" s="145">
        <f t="shared" si="59"/>
        <v>0</v>
      </c>
      <c r="BL1233" s="17" t="s">
        <v>293</v>
      </c>
      <c r="BM1233" s="144" t="s">
        <v>2201</v>
      </c>
    </row>
    <row r="1234" spans="2:65" s="1" customFormat="1" ht="24.2" customHeight="1">
      <c r="B1234" s="132"/>
      <c r="C1234" s="133" t="s">
        <v>2202</v>
      </c>
      <c r="D1234" s="133" t="s">
        <v>123</v>
      </c>
      <c r="E1234" s="134" t="s">
        <v>2203</v>
      </c>
      <c r="F1234" s="135" t="s">
        <v>2204</v>
      </c>
      <c r="G1234" s="136" t="s">
        <v>322</v>
      </c>
      <c r="H1234" s="137">
        <v>2</v>
      </c>
      <c r="I1234" s="138"/>
      <c r="J1234" s="139">
        <f t="shared" si="50"/>
        <v>0</v>
      </c>
      <c r="K1234" s="135" t="s">
        <v>1</v>
      </c>
      <c r="L1234" s="32"/>
      <c r="M1234" s="140" t="s">
        <v>1</v>
      </c>
      <c r="N1234" s="141" t="s">
        <v>43</v>
      </c>
      <c r="P1234" s="142">
        <f t="shared" si="51"/>
        <v>0</v>
      </c>
      <c r="Q1234" s="142">
        <v>0</v>
      </c>
      <c r="R1234" s="142">
        <f t="shared" si="52"/>
        <v>0</v>
      </c>
      <c r="S1234" s="142">
        <v>0</v>
      </c>
      <c r="T1234" s="143">
        <f t="shared" si="53"/>
        <v>0</v>
      </c>
      <c r="AR1234" s="144" t="s">
        <v>293</v>
      </c>
      <c r="AT1234" s="144" t="s">
        <v>123</v>
      </c>
      <c r="AU1234" s="144" t="s">
        <v>129</v>
      </c>
      <c r="AY1234" s="17" t="s">
        <v>120</v>
      </c>
      <c r="BE1234" s="145">
        <f t="shared" si="54"/>
        <v>0</v>
      </c>
      <c r="BF1234" s="145">
        <f t="shared" si="55"/>
        <v>0</v>
      </c>
      <c r="BG1234" s="145">
        <f t="shared" si="56"/>
        <v>0</v>
      </c>
      <c r="BH1234" s="145">
        <f t="shared" si="57"/>
        <v>0</v>
      </c>
      <c r="BI1234" s="145">
        <f t="shared" si="58"/>
        <v>0</v>
      </c>
      <c r="BJ1234" s="17" t="s">
        <v>129</v>
      </c>
      <c r="BK1234" s="145">
        <f t="shared" si="59"/>
        <v>0</v>
      </c>
      <c r="BL1234" s="17" t="s">
        <v>293</v>
      </c>
      <c r="BM1234" s="144" t="s">
        <v>2205</v>
      </c>
    </row>
    <row r="1235" spans="2:65" s="1" customFormat="1" ht="21.75" customHeight="1">
      <c r="B1235" s="132"/>
      <c r="C1235" s="133" t="s">
        <v>2206</v>
      </c>
      <c r="D1235" s="133" t="s">
        <v>123</v>
      </c>
      <c r="E1235" s="134" t="s">
        <v>2207</v>
      </c>
      <c r="F1235" s="135" t="s">
        <v>2208</v>
      </c>
      <c r="G1235" s="136" t="s">
        <v>1870</v>
      </c>
      <c r="H1235" s="137">
        <v>4</v>
      </c>
      <c r="I1235" s="138"/>
      <c r="J1235" s="139">
        <f t="shared" si="50"/>
        <v>0</v>
      </c>
      <c r="K1235" s="135" t="s">
        <v>1</v>
      </c>
      <c r="L1235" s="32"/>
      <c r="M1235" s="140" t="s">
        <v>1</v>
      </c>
      <c r="N1235" s="141" t="s">
        <v>43</v>
      </c>
      <c r="P1235" s="142">
        <f t="shared" si="51"/>
        <v>0</v>
      </c>
      <c r="Q1235" s="142">
        <v>0</v>
      </c>
      <c r="R1235" s="142">
        <f t="shared" si="52"/>
        <v>0</v>
      </c>
      <c r="S1235" s="142">
        <v>0</v>
      </c>
      <c r="T1235" s="143">
        <f t="shared" si="53"/>
        <v>0</v>
      </c>
      <c r="AR1235" s="144" t="s">
        <v>293</v>
      </c>
      <c r="AT1235" s="144" t="s">
        <v>123</v>
      </c>
      <c r="AU1235" s="144" t="s">
        <v>129</v>
      </c>
      <c r="AY1235" s="17" t="s">
        <v>120</v>
      </c>
      <c r="BE1235" s="145">
        <f t="shared" si="54"/>
        <v>0</v>
      </c>
      <c r="BF1235" s="145">
        <f t="shared" si="55"/>
        <v>0</v>
      </c>
      <c r="BG1235" s="145">
        <f t="shared" si="56"/>
        <v>0</v>
      </c>
      <c r="BH1235" s="145">
        <f t="shared" si="57"/>
        <v>0</v>
      </c>
      <c r="BI1235" s="145">
        <f t="shared" si="58"/>
        <v>0</v>
      </c>
      <c r="BJ1235" s="17" t="s">
        <v>129</v>
      </c>
      <c r="BK1235" s="145">
        <f t="shared" si="59"/>
        <v>0</v>
      </c>
      <c r="BL1235" s="17" t="s">
        <v>293</v>
      </c>
      <c r="BM1235" s="144" t="s">
        <v>2209</v>
      </c>
    </row>
    <row r="1236" spans="2:65" s="1" customFormat="1" ht="24.2" customHeight="1">
      <c r="B1236" s="132"/>
      <c r="C1236" s="133" t="s">
        <v>2210</v>
      </c>
      <c r="D1236" s="133" t="s">
        <v>123</v>
      </c>
      <c r="E1236" s="134" t="s">
        <v>2211</v>
      </c>
      <c r="F1236" s="135" t="s">
        <v>2212</v>
      </c>
      <c r="G1236" s="136" t="s">
        <v>322</v>
      </c>
      <c r="H1236" s="137">
        <v>4</v>
      </c>
      <c r="I1236" s="138"/>
      <c r="J1236" s="139">
        <f t="shared" si="50"/>
        <v>0</v>
      </c>
      <c r="K1236" s="135" t="s">
        <v>1</v>
      </c>
      <c r="L1236" s="32"/>
      <c r="M1236" s="140" t="s">
        <v>1</v>
      </c>
      <c r="N1236" s="141" t="s">
        <v>43</v>
      </c>
      <c r="P1236" s="142">
        <f t="shared" si="51"/>
        <v>0</v>
      </c>
      <c r="Q1236" s="142">
        <v>0</v>
      </c>
      <c r="R1236" s="142">
        <f t="shared" si="52"/>
        <v>0</v>
      </c>
      <c r="S1236" s="142">
        <v>0</v>
      </c>
      <c r="T1236" s="143">
        <f t="shared" si="53"/>
        <v>0</v>
      </c>
      <c r="AR1236" s="144" t="s">
        <v>293</v>
      </c>
      <c r="AT1236" s="144" t="s">
        <v>123</v>
      </c>
      <c r="AU1236" s="144" t="s">
        <v>129</v>
      </c>
      <c r="AY1236" s="17" t="s">
        <v>120</v>
      </c>
      <c r="BE1236" s="145">
        <f t="shared" si="54"/>
        <v>0</v>
      </c>
      <c r="BF1236" s="145">
        <f t="shared" si="55"/>
        <v>0</v>
      </c>
      <c r="BG1236" s="145">
        <f t="shared" si="56"/>
        <v>0</v>
      </c>
      <c r="BH1236" s="145">
        <f t="shared" si="57"/>
        <v>0</v>
      </c>
      <c r="BI1236" s="145">
        <f t="shared" si="58"/>
        <v>0</v>
      </c>
      <c r="BJ1236" s="17" t="s">
        <v>129</v>
      </c>
      <c r="BK1236" s="145">
        <f t="shared" si="59"/>
        <v>0</v>
      </c>
      <c r="BL1236" s="17" t="s">
        <v>293</v>
      </c>
      <c r="BM1236" s="144" t="s">
        <v>2213</v>
      </c>
    </row>
    <row r="1237" spans="2:65" s="1" customFormat="1" ht="16.5" customHeight="1">
      <c r="B1237" s="132"/>
      <c r="C1237" s="133" t="s">
        <v>2214</v>
      </c>
      <c r="D1237" s="133" t="s">
        <v>123</v>
      </c>
      <c r="E1237" s="134" t="s">
        <v>2215</v>
      </c>
      <c r="F1237" s="135" t="s">
        <v>2216</v>
      </c>
      <c r="G1237" s="136" t="s">
        <v>322</v>
      </c>
      <c r="H1237" s="137">
        <v>2</v>
      </c>
      <c r="I1237" s="138"/>
      <c r="J1237" s="139">
        <f t="shared" si="50"/>
        <v>0</v>
      </c>
      <c r="K1237" s="135" t="s">
        <v>1</v>
      </c>
      <c r="L1237" s="32"/>
      <c r="M1237" s="140" t="s">
        <v>1</v>
      </c>
      <c r="N1237" s="141" t="s">
        <v>43</v>
      </c>
      <c r="P1237" s="142">
        <f t="shared" si="51"/>
        <v>0</v>
      </c>
      <c r="Q1237" s="142">
        <v>0</v>
      </c>
      <c r="R1237" s="142">
        <f t="shared" si="52"/>
        <v>0</v>
      </c>
      <c r="S1237" s="142">
        <v>0</v>
      </c>
      <c r="T1237" s="143">
        <f t="shared" si="53"/>
        <v>0</v>
      </c>
      <c r="AR1237" s="144" t="s">
        <v>293</v>
      </c>
      <c r="AT1237" s="144" t="s">
        <v>123</v>
      </c>
      <c r="AU1237" s="144" t="s">
        <v>129</v>
      </c>
      <c r="AY1237" s="17" t="s">
        <v>120</v>
      </c>
      <c r="BE1237" s="145">
        <f t="shared" si="54"/>
        <v>0</v>
      </c>
      <c r="BF1237" s="145">
        <f t="shared" si="55"/>
        <v>0</v>
      </c>
      <c r="BG1237" s="145">
        <f t="shared" si="56"/>
        <v>0</v>
      </c>
      <c r="BH1237" s="145">
        <f t="shared" si="57"/>
        <v>0</v>
      </c>
      <c r="BI1237" s="145">
        <f t="shared" si="58"/>
        <v>0</v>
      </c>
      <c r="BJ1237" s="17" t="s">
        <v>129</v>
      </c>
      <c r="BK1237" s="145">
        <f t="shared" si="59"/>
        <v>0</v>
      </c>
      <c r="BL1237" s="17" t="s">
        <v>293</v>
      </c>
      <c r="BM1237" s="144" t="s">
        <v>2217</v>
      </c>
    </row>
    <row r="1238" spans="2:65" s="1" customFormat="1" ht="21.75" customHeight="1">
      <c r="B1238" s="132"/>
      <c r="C1238" s="133" t="s">
        <v>2218</v>
      </c>
      <c r="D1238" s="133" t="s">
        <v>123</v>
      </c>
      <c r="E1238" s="134" t="s">
        <v>2219</v>
      </c>
      <c r="F1238" s="135" t="s">
        <v>2220</v>
      </c>
      <c r="G1238" s="136" t="s">
        <v>322</v>
      </c>
      <c r="H1238" s="137">
        <v>2</v>
      </c>
      <c r="I1238" s="138"/>
      <c r="J1238" s="139">
        <f t="shared" si="50"/>
        <v>0</v>
      </c>
      <c r="K1238" s="135" t="s">
        <v>1</v>
      </c>
      <c r="L1238" s="32"/>
      <c r="M1238" s="140" t="s">
        <v>1</v>
      </c>
      <c r="N1238" s="141" t="s">
        <v>43</v>
      </c>
      <c r="P1238" s="142">
        <f t="shared" si="51"/>
        <v>0</v>
      </c>
      <c r="Q1238" s="142">
        <v>0</v>
      </c>
      <c r="R1238" s="142">
        <f t="shared" si="52"/>
        <v>0</v>
      </c>
      <c r="S1238" s="142">
        <v>0</v>
      </c>
      <c r="T1238" s="143">
        <f t="shared" si="53"/>
        <v>0</v>
      </c>
      <c r="AR1238" s="144" t="s">
        <v>293</v>
      </c>
      <c r="AT1238" s="144" t="s">
        <v>123</v>
      </c>
      <c r="AU1238" s="144" t="s">
        <v>129</v>
      </c>
      <c r="AY1238" s="17" t="s">
        <v>120</v>
      </c>
      <c r="BE1238" s="145">
        <f t="shared" si="54"/>
        <v>0</v>
      </c>
      <c r="BF1238" s="145">
        <f t="shared" si="55"/>
        <v>0</v>
      </c>
      <c r="BG1238" s="145">
        <f t="shared" si="56"/>
        <v>0</v>
      </c>
      <c r="BH1238" s="145">
        <f t="shared" si="57"/>
        <v>0</v>
      </c>
      <c r="BI1238" s="145">
        <f t="shared" si="58"/>
        <v>0</v>
      </c>
      <c r="BJ1238" s="17" t="s">
        <v>129</v>
      </c>
      <c r="BK1238" s="145">
        <f t="shared" si="59"/>
        <v>0</v>
      </c>
      <c r="BL1238" s="17" t="s">
        <v>293</v>
      </c>
      <c r="BM1238" s="144" t="s">
        <v>2221</v>
      </c>
    </row>
    <row r="1239" spans="2:65" s="1" customFormat="1" ht="21.75" customHeight="1">
      <c r="B1239" s="132"/>
      <c r="C1239" s="133" t="s">
        <v>2222</v>
      </c>
      <c r="D1239" s="133" t="s">
        <v>123</v>
      </c>
      <c r="E1239" s="134" t="s">
        <v>2223</v>
      </c>
      <c r="F1239" s="135" t="s">
        <v>2224</v>
      </c>
      <c r="G1239" s="136" t="s">
        <v>322</v>
      </c>
      <c r="H1239" s="137">
        <v>4</v>
      </c>
      <c r="I1239" s="138"/>
      <c r="J1239" s="139">
        <f t="shared" si="50"/>
        <v>0</v>
      </c>
      <c r="K1239" s="135" t="s">
        <v>1</v>
      </c>
      <c r="L1239" s="32"/>
      <c r="M1239" s="140" t="s">
        <v>1</v>
      </c>
      <c r="N1239" s="141" t="s">
        <v>43</v>
      </c>
      <c r="P1239" s="142">
        <f t="shared" si="51"/>
        <v>0</v>
      </c>
      <c r="Q1239" s="142">
        <v>0</v>
      </c>
      <c r="R1239" s="142">
        <f t="shared" si="52"/>
        <v>0</v>
      </c>
      <c r="S1239" s="142">
        <v>0</v>
      </c>
      <c r="T1239" s="143">
        <f t="shared" si="53"/>
        <v>0</v>
      </c>
      <c r="AR1239" s="144" t="s">
        <v>293</v>
      </c>
      <c r="AT1239" s="144" t="s">
        <v>123</v>
      </c>
      <c r="AU1239" s="144" t="s">
        <v>129</v>
      </c>
      <c r="AY1239" s="17" t="s">
        <v>120</v>
      </c>
      <c r="BE1239" s="145">
        <f t="shared" si="54"/>
        <v>0</v>
      </c>
      <c r="BF1239" s="145">
        <f t="shared" si="55"/>
        <v>0</v>
      </c>
      <c r="BG1239" s="145">
        <f t="shared" si="56"/>
        <v>0</v>
      </c>
      <c r="BH1239" s="145">
        <f t="shared" si="57"/>
        <v>0</v>
      </c>
      <c r="BI1239" s="145">
        <f t="shared" si="58"/>
        <v>0</v>
      </c>
      <c r="BJ1239" s="17" t="s">
        <v>129</v>
      </c>
      <c r="BK1239" s="145">
        <f t="shared" si="59"/>
        <v>0</v>
      </c>
      <c r="BL1239" s="17" t="s">
        <v>293</v>
      </c>
      <c r="BM1239" s="144" t="s">
        <v>2225</v>
      </c>
    </row>
    <row r="1240" spans="2:65" s="1" customFormat="1" ht="16.5" customHeight="1">
      <c r="B1240" s="132"/>
      <c r="C1240" s="133" t="s">
        <v>2226</v>
      </c>
      <c r="D1240" s="133" t="s">
        <v>123</v>
      </c>
      <c r="E1240" s="134" t="s">
        <v>2227</v>
      </c>
      <c r="F1240" s="135" t="s">
        <v>2228</v>
      </c>
      <c r="G1240" s="136" t="s">
        <v>322</v>
      </c>
      <c r="H1240" s="137">
        <v>2</v>
      </c>
      <c r="I1240" s="138"/>
      <c r="J1240" s="139">
        <f t="shared" si="50"/>
        <v>0</v>
      </c>
      <c r="K1240" s="135" t="s">
        <v>1</v>
      </c>
      <c r="L1240" s="32"/>
      <c r="M1240" s="140" t="s">
        <v>1</v>
      </c>
      <c r="N1240" s="141" t="s">
        <v>43</v>
      </c>
      <c r="P1240" s="142">
        <f t="shared" si="51"/>
        <v>0</v>
      </c>
      <c r="Q1240" s="142">
        <v>0</v>
      </c>
      <c r="R1240" s="142">
        <f t="shared" si="52"/>
        <v>0</v>
      </c>
      <c r="S1240" s="142">
        <v>0</v>
      </c>
      <c r="T1240" s="143">
        <f t="shared" si="53"/>
        <v>0</v>
      </c>
      <c r="AR1240" s="144" t="s">
        <v>293</v>
      </c>
      <c r="AT1240" s="144" t="s">
        <v>123</v>
      </c>
      <c r="AU1240" s="144" t="s">
        <v>129</v>
      </c>
      <c r="AY1240" s="17" t="s">
        <v>120</v>
      </c>
      <c r="BE1240" s="145">
        <f t="shared" si="54"/>
        <v>0</v>
      </c>
      <c r="BF1240" s="145">
        <f t="shared" si="55"/>
        <v>0</v>
      </c>
      <c r="BG1240" s="145">
        <f t="shared" si="56"/>
        <v>0</v>
      </c>
      <c r="BH1240" s="145">
        <f t="shared" si="57"/>
        <v>0</v>
      </c>
      <c r="BI1240" s="145">
        <f t="shared" si="58"/>
        <v>0</v>
      </c>
      <c r="BJ1240" s="17" t="s">
        <v>129</v>
      </c>
      <c r="BK1240" s="145">
        <f t="shared" si="59"/>
        <v>0</v>
      </c>
      <c r="BL1240" s="17" t="s">
        <v>293</v>
      </c>
      <c r="BM1240" s="144" t="s">
        <v>2229</v>
      </c>
    </row>
    <row r="1241" spans="2:65" s="1" customFormat="1" ht="16.5" customHeight="1">
      <c r="B1241" s="132"/>
      <c r="C1241" s="133" t="s">
        <v>2230</v>
      </c>
      <c r="D1241" s="133" t="s">
        <v>123</v>
      </c>
      <c r="E1241" s="134" t="s">
        <v>2231</v>
      </c>
      <c r="F1241" s="135" t="s">
        <v>2232</v>
      </c>
      <c r="G1241" s="136" t="s">
        <v>2233</v>
      </c>
      <c r="H1241" s="137">
        <v>2</v>
      </c>
      <c r="I1241" s="138"/>
      <c r="J1241" s="139">
        <f t="shared" si="50"/>
        <v>0</v>
      </c>
      <c r="K1241" s="135" t="s">
        <v>1</v>
      </c>
      <c r="L1241" s="32"/>
      <c r="M1241" s="140" t="s">
        <v>1</v>
      </c>
      <c r="N1241" s="141" t="s">
        <v>43</v>
      </c>
      <c r="P1241" s="142">
        <f t="shared" si="51"/>
        <v>0</v>
      </c>
      <c r="Q1241" s="142">
        <v>0</v>
      </c>
      <c r="R1241" s="142">
        <f t="shared" si="52"/>
        <v>0</v>
      </c>
      <c r="S1241" s="142">
        <v>0</v>
      </c>
      <c r="T1241" s="143">
        <f t="shared" si="53"/>
        <v>0</v>
      </c>
      <c r="AR1241" s="144" t="s">
        <v>293</v>
      </c>
      <c r="AT1241" s="144" t="s">
        <v>123</v>
      </c>
      <c r="AU1241" s="144" t="s">
        <v>129</v>
      </c>
      <c r="AY1241" s="17" t="s">
        <v>120</v>
      </c>
      <c r="BE1241" s="145">
        <f t="shared" si="54"/>
        <v>0</v>
      </c>
      <c r="BF1241" s="145">
        <f t="shared" si="55"/>
        <v>0</v>
      </c>
      <c r="BG1241" s="145">
        <f t="shared" si="56"/>
        <v>0</v>
      </c>
      <c r="BH1241" s="145">
        <f t="shared" si="57"/>
        <v>0</v>
      </c>
      <c r="BI1241" s="145">
        <f t="shared" si="58"/>
        <v>0</v>
      </c>
      <c r="BJ1241" s="17" t="s">
        <v>129</v>
      </c>
      <c r="BK1241" s="145">
        <f t="shared" si="59"/>
        <v>0</v>
      </c>
      <c r="BL1241" s="17" t="s">
        <v>293</v>
      </c>
      <c r="BM1241" s="144" t="s">
        <v>2234</v>
      </c>
    </row>
    <row r="1242" spans="2:65" s="1" customFormat="1" ht="24.2" customHeight="1">
      <c r="B1242" s="132"/>
      <c r="C1242" s="133" t="s">
        <v>2235</v>
      </c>
      <c r="D1242" s="133" t="s">
        <v>123</v>
      </c>
      <c r="E1242" s="134" t="s">
        <v>2236</v>
      </c>
      <c r="F1242" s="135" t="s">
        <v>2237</v>
      </c>
      <c r="G1242" s="136" t="s">
        <v>322</v>
      </c>
      <c r="H1242" s="137">
        <v>4</v>
      </c>
      <c r="I1242" s="138"/>
      <c r="J1242" s="139">
        <f t="shared" si="50"/>
        <v>0</v>
      </c>
      <c r="K1242" s="135" t="s">
        <v>1</v>
      </c>
      <c r="L1242" s="32"/>
      <c r="M1242" s="140" t="s">
        <v>1</v>
      </c>
      <c r="N1242" s="141" t="s">
        <v>43</v>
      </c>
      <c r="P1242" s="142">
        <f t="shared" si="51"/>
        <v>0</v>
      </c>
      <c r="Q1242" s="142">
        <v>0</v>
      </c>
      <c r="R1242" s="142">
        <f t="shared" si="52"/>
        <v>0</v>
      </c>
      <c r="S1242" s="142">
        <v>0</v>
      </c>
      <c r="T1242" s="143">
        <f t="shared" si="53"/>
        <v>0</v>
      </c>
      <c r="AR1242" s="144" t="s">
        <v>293</v>
      </c>
      <c r="AT1242" s="144" t="s">
        <v>123</v>
      </c>
      <c r="AU1242" s="144" t="s">
        <v>129</v>
      </c>
      <c r="AY1242" s="17" t="s">
        <v>120</v>
      </c>
      <c r="BE1242" s="145">
        <f t="shared" si="54"/>
        <v>0</v>
      </c>
      <c r="BF1242" s="145">
        <f t="shared" si="55"/>
        <v>0</v>
      </c>
      <c r="BG1242" s="145">
        <f t="shared" si="56"/>
        <v>0</v>
      </c>
      <c r="BH1242" s="145">
        <f t="shared" si="57"/>
        <v>0</v>
      </c>
      <c r="BI1242" s="145">
        <f t="shared" si="58"/>
        <v>0</v>
      </c>
      <c r="BJ1242" s="17" t="s">
        <v>129</v>
      </c>
      <c r="BK1242" s="145">
        <f t="shared" si="59"/>
        <v>0</v>
      </c>
      <c r="BL1242" s="17" t="s">
        <v>293</v>
      </c>
      <c r="BM1242" s="144" t="s">
        <v>2238</v>
      </c>
    </row>
    <row r="1243" spans="2:65" s="1" customFormat="1" ht="16.5" customHeight="1">
      <c r="B1243" s="132"/>
      <c r="C1243" s="133" t="s">
        <v>2239</v>
      </c>
      <c r="D1243" s="133" t="s">
        <v>123</v>
      </c>
      <c r="E1243" s="134" t="s">
        <v>2240</v>
      </c>
      <c r="F1243" s="135" t="s">
        <v>2241</v>
      </c>
      <c r="G1243" s="136" t="s">
        <v>322</v>
      </c>
      <c r="H1243" s="137">
        <v>2</v>
      </c>
      <c r="I1243" s="138"/>
      <c r="J1243" s="139">
        <f t="shared" si="50"/>
        <v>0</v>
      </c>
      <c r="K1243" s="135" t="s">
        <v>1</v>
      </c>
      <c r="L1243" s="32"/>
      <c r="M1243" s="140" t="s">
        <v>1</v>
      </c>
      <c r="N1243" s="141" t="s">
        <v>43</v>
      </c>
      <c r="P1243" s="142">
        <f t="shared" si="51"/>
        <v>0</v>
      </c>
      <c r="Q1243" s="142">
        <v>0</v>
      </c>
      <c r="R1243" s="142">
        <f t="shared" si="52"/>
        <v>0</v>
      </c>
      <c r="S1243" s="142">
        <v>0</v>
      </c>
      <c r="T1243" s="143">
        <f t="shared" si="53"/>
        <v>0</v>
      </c>
      <c r="AR1243" s="144" t="s">
        <v>293</v>
      </c>
      <c r="AT1243" s="144" t="s">
        <v>123</v>
      </c>
      <c r="AU1243" s="144" t="s">
        <v>129</v>
      </c>
      <c r="AY1243" s="17" t="s">
        <v>120</v>
      </c>
      <c r="BE1243" s="145">
        <f t="shared" si="54"/>
        <v>0</v>
      </c>
      <c r="BF1243" s="145">
        <f t="shared" si="55"/>
        <v>0</v>
      </c>
      <c r="BG1243" s="145">
        <f t="shared" si="56"/>
        <v>0</v>
      </c>
      <c r="BH1243" s="145">
        <f t="shared" si="57"/>
        <v>0</v>
      </c>
      <c r="BI1243" s="145">
        <f t="shared" si="58"/>
        <v>0</v>
      </c>
      <c r="BJ1243" s="17" t="s">
        <v>129</v>
      </c>
      <c r="BK1243" s="145">
        <f t="shared" si="59"/>
        <v>0</v>
      </c>
      <c r="BL1243" s="17" t="s">
        <v>293</v>
      </c>
      <c r="BM1243" s="144" t="s">
        <v>2242</v>
      </c>
    </row>
    <row r="1244" spans="2:65" s="1" customFormat="1" ht="24.2" customHeight="1">
      <c r="B1244" s="132"/>
      <c r="C1244" s="133" t="s">
        <v>2243</v>
      </c>
      <c r="D1244" s="133" t="s">
        <v>123</v>
      </c>
      <c r="E1244" s="134" t="s">
        <v>2244</v>
      </c>
      <c r="F1244" s="135" t="s">
        <v>2245</v>
      </c>
      <c r="G1244" s="136" t="s">
        <v>2233</v>
      </c>
      <c r="H1244" s="137">
        <v>2</v>
      </c>
      <c r="I1244" s="138"/>
      <c r="J1244" s="139">
        <f t="shared" si="50"/>
        <v>0</v>
      </c>
      <c r="K1244" s="135" t="s">
        <v>1</v>
      </c>
      <c r="L1244" s="32"/>
      <c r="M1244" s="140" t="s">
        <v>1</v>
      </c>
      <c r="N1244" s="141" t="s">
        <v>43</v>
      </c>
      <c r="P1244" s="142">
        <f t="shared" si="51"/>
        <v>0</v>
      </c>
      <c r="Q1244" s="142">
        <v>0</v>
      </c>
      <c r="R1244" s="142">
        <f t="shared" si="52"/>
        <v>0</v>
      </c>
      <c r="S1244" s="142">
        <v>0</v>
      </c>
      <c r="T1244" s="143">
        <f t="shared" si="53"/>
        <v>0</v>
      </c>
      <c r="AR1244" s="144" t="s">
        <v>293</v>
      </c>
      <c r="AT1244" s="144" t="s">
        <v>123</v>
      </c>
      <c r="AU1244" s="144" t="s">
        <v>129</v>
      </c>
      <c r="AY1244" s="17" t="s">
        <v>120</v>
      </c>
      <c r="BE1244" s="145">
        <f t="shared" si="54"/>
        <v>0</v>
      </c>
      <c r="BF1244" s="145">
        <f t="shared" si="55"/>
        <v>0</v>
      </c>
      <c r="BG1244" s="145">
        <f t="shared" si="56"/>
        <v>0</v>
      </c>
      <c r="BH1244" s="145">
        <f t="shared" si="57"/>
        <v>0</v>
      </c>
      <c r="BI1244" s="145">
        <f t="shared" si="58"/>
        <v>0</v>
      </c>
      <c r="BJ1244" s="17" t="s">
        <v>129</v>
      </c>
      <c r="BK1244" s="145">
        <f t="shared" si="59"/>
        <v>0</v>
      </c>
      <c r="BL1244" s="17" t="s">
        <v>293</v>
      </c>
      <c r="BM1244" s="144" t="s">
        <v>2246</v>
      </c>
    </row>
    <row r="1245" spans="2:65" s="1" customFormat="1" ht="16.5" customHeight="1">
      <c r="B1245" s="132"/>
      <c r="C1245" s="133" t="s">
        <v>2247</v>
      </c>
      <c r="D1245" s="133" t="s">
        <v>123</v>
      </c>
      <c r="E1245" s="134" t="s">
        <v>2248</v>
      </c>
      <c r="F1245" s="135" t="s">
        <v>2249</v>
      </c>
      <c r="G1245" s="136" t="s">
        <v>322</v>
      </c>
      <c r="H1245" s="137">
        <v>4</v>
      </c>
      <c r="I1245" s="138"/>
      <c r="J1245" s="139">
        <f t="shared" si="50"/>
        <v>0</v>
      </c>
      <c r="K1245" s="135" t="s">
        <v>1</v>
      </c>
      <c r="L1245" s="32"/>
      <c r="M1245" s="140" t="s">
        <v>1</v>
      </c>
      <c r="N1245" s="141" t="s">
        <v>43</v>
      </c>
      <c r="P1245" s="142">
        <f t="shared" si="51"/>
        <v>0</v>
      </c>
      <c r="Q1245" s="142">
        <v>0</v>
      </c>
      <c r="R1245" s="142">
        <f t="shared" si="52"/>
        <v>0</v>
      </c>
      <c r="S1245" s="142">
        <v>0</v>
      </c>
      <c r="T1245" s="143">
        <f t="shared" si="53"/>
        <v>0</v>
      </c>
      <c r="AR1245" s="144" t="s">
        <v>293</v>
      </c>
      <c r="AT1245" s="144" t="s">
        <v>123</v>
      </c>
      <c r="AU1245" s="144" t="s">
        <v>129</v>
      </c>
      <c r="AY1245" s="17" t="s">
        <v>120</v>
      </c>
      <c r="BE1245" s="145">
        <f t="shared" si="54"/>
        <v>0</v>
      </c>
      <c r="BF1245" s="145">
        <f t="shared" si="55"/>
        <v>0</v>
      </c>
      <c r="BG1245" s="145">
        <f t="shared" si="56"/>
        <v>0</v>
      </c>
      <c r="BH1245" s="145">
        <f t="shared" si="57"/>
        <v>0</v>
      </c>
      <c r="BI1245" s="145">
        <f t="shared" si="58"/>
        <v>0</v>
      </c>
      <c r="BJ1245" s="17" t="s">
        <v>129</v>
      </c>
      <c r="BK1245" s="145">
        <f t="shared" si="59"/>
        <v>0</v>
      </c>
      <c r="BL1245" s="17" t="s">
        <v>293</v>
      </c>
      <c r="BM1245" s="144" t="s">
        <v>2250</v>
      </c>
    </row>
    <row r="1246" spans="2:65" s="1" customFormat="1" ht="24.2" customHeight="1">
      <c r="B1246" s="132"/>
      <c r="C1246" s="133" t="s">
        <v>2251</v>
      </c>
      <c r="D1246" s="133" t="s">
        <v>123</v>
      </c>
      <c r="E1246" s="134" t="s">
        <v>2252</v>
      </c>
      <c r="F1246" s="135" t="s">
        <v>2253</v>
      </c>
      <c r="G1246" s="136" t="s">
        <v>322</v>
      </c>
      <c r="H1246" s="137">
        <v>4</v>
      </c>
      <c r="I1246" s="138"/>
      <c r="J1246" s="139">
        <f t="shared" si="50"/>
        <v>0</v>
      </c>
      <c r="K1246" s="135" t="s">
        <v>1</v>
      </c>
      <c r="L1246" s="32"/>
      <c r="M1246" s="140" t="s">
        <v>1</v>
      </c>
      <c r="N1246" s="141" t="s">
        <v>43</v>
      </c>
      <c r="P1246" s="142">
        <f t="shared" si="51"/>
        <v>0</v>
      </c>
      <c r="Q1246" s="142">
        <v>0</v>
      </c>
      <c r="R1246" s="142">
        <f t="shared" si="52"/>
        <v>0</v>
      </c>
      <c r="S1246" s="142">
        <v>0</v>
      </c>
      <c r="T1246" s="143">
        <f t="shared" si="53"/>
        <v>0</v>
      </c>
      <c r="AR1246" s="144" t="s">
        <v>293</v>
      </c>
      <c r="AT1246" s="144" t="s">
        <v>123</v>
      </c>
      <c r="AU1246" s="144" t="s">
        <v>129</v>
      </c>
      <c r="AY1246" s="17" t="s">
        <v>120</v>
      </c>
      <c r="BE1246" s="145">
        <f t="shared" si="54"/>
        <v>0</v>
      </c>
      <c r="BF1246" s="145">
        <f t="shared" si="55"/>
        <v>0</v>
      </c>
      <c r="BG1246" s="145">
        <f t="shared" si="56"/>
        <v>0</v>
      </c>
      <c r="BH1246" s="145">
        <f t="shared" si="57"/>
        <v>0</v>
      </c>
      <c r="BI1246" s="145">
        <f t="shared" si="58"/>
        <v>0</v>
      </c>
      <c r="BJ1246" s="17" t="s">
        <v>129</v>
      </c>
      <c r="BK1246" s="145">
        <f t="shared" si="59"/>
        <v>0</v>
      </c>
      <c r="BL1246" s="17" t="s">
        <v>293</v>
      </c>
      <c r="BM1246" s="144" t="s">
        <v>2254</v>
      </c>
    </row>
    <row r="1247" spans="2:65" s="1" customFormat="1" ht="16.5" customHeight="1">
      <c r="B1247" s="132"/>
      <c r="C1247" s="133" t="s">
        <v>2255</v>
      </c>
      <c r="D1247" s="133" t="s">
        <v>123</v>
      </c>
      <c r="E1247" s="134" t="s">
        <v>2256</v>
      </c>
      <c r="F1247" s="135" t="s">
        <v>2257</v>
      </c>
      <c r="G1247" s="136" t="s">
        <v>248</v>
      </c>
      <c r="H1247" s="137">
        <v>7.8E-2</v>
      </c>
      <c r="I1247" s="138"/>
      <c r="J1247" s="139">
        <f t="shared" si="50"/>
        <v>0</v>
      </c>
      <c r="K1247" s="135" t="s">
        <v>1</v>
      </c>
      <c r="L1247" s="32"/>
      <c r="M1247" s="140" t="s">
        <v>1</v>
      </c>
      <c r="N1247" s="141" t="s">
        <v>43</v>
      </c>
      <c r="P1247" s="142">
        <f t="shared" si="51"/>
        <v>0</v>
      </c>
      <c r="Q1247" s="142">
        <v>0</v>
      </c>
      <c r="R1247" s="142">
        <f t="shared" si="52"/>
        <v>0</v>
      </c>
      <c r="S1247" s="142">
        <v>0</v>
      </c>
      <c r="T1247" s="143">
        <f t="shared" si="53"/>
        <v>0</v>
      </c>
      <c r="AR1247" s="144" t="s">
        <v>293</v>
      </c>
      <c r="AT1247" s="144" t="s">
        <v>123</v>
      </c>
      <c r="AU1247" s="144" t="s">
        <v>129</v>
      </c>
      <c r="AY1247" s="17" t="s">
        <v>120</v>
      </c>
      <c r="BE1247" s="145">
        <f t="shared" si="54"/>
        <v>0</v>
      </c>
      <c r="BF1247" s="145">
        <f t="shared" si="55"/>
        <v>0</v>
      </c>
      <c r="BG1247" s="145">
        <f t="shared" si="56"/>
        <v>0</v>
      </c>
      <c r="BH1247" s="145">
        <f t="shared" si="57"/>
        <v>0</v>
      </c>
      <c r="BI1247" s="145">
        <f t="shared" si="58"/>
        <v>0</v>
      </c>
      <c r="BJ1247" s="17" t="s">
        <v>129</v>
      </c>
      <c r="BK1247" s="145">
        <f t="shared" si="59"/>
        <v>0</v>
      </c>
      <c r="BL1247" s="17" t="s">
        <v>293</v>
      </c>
      <c r="BM1247" s="144" t="s">
        <v>2258</v>
      </c>
    </row>
    <row r="1248" spans="2:65" s="1" customFormat="1" ht="21.75" customHeight="1">
      <c r="B1248" s="132"/>
      <c r="C1248" s="133" t="s">
        <v>2259</v>
      </c>
      <c r="D1248" s="133" t="s">
        <v>123</v>
      </c>
      <c r="E1248" s="134" t="s">
        <v>2260</v>
      </c>
      <c r="F1248" s="135" t="s">
        <v>2261</v>
      </c>
      <c r="G1248" s="136" t="s">
        <v>1870</v>
      </c>
      <c r="H1248" s="137">
        <v>4</v>
      </c>
      <c r="I1248" s="138"/>
      <c r="J1248" s="139">
        <f t="shared" si="50"/>
        <v>0</v>
      </c>
      <c r="K1248" s="135" t="s">
        <v>1</v>
      </c>
      <c r="L1248" s="32"/>
      <c r="M1248" s="140" t="s">
        <v>1</v>
      </c>
      <c r="N1248" s="141" t="s">
        <v>43</v>
      </c>
      <c r="P1248" s="142">
        <f t="shared" si="51"/>
        <v>0</v>
      </c>
      <c r="Q1248" s="142">
        <v>0</v>
      </c>
      <c r="R1248" s="142">
        <f t="shared" si="52"/>
        <v>0</v>
      </c>
      <c r="S1248" s="142">
        <v>0</v>
      </c>
      <c r="T1248" s="143">
        <f t="shared" si="53"/>
        <v>0</v>
      </c>
      <c r="AR1248" s="144" t="s">
        <v>293</v>
      </c>
      <c r="AT1248" s="144" t="s">
        <v>123</v>
      </c>
      <c r="AU1248" s="144" t="s">
        <v>129</v>
      </c>
      <c r="AY1248" s="17" t="s">
        <v>120</v>
      </c>
      <c r="BE1248" s="145">
        <f t="shared" si="54"/>
        <v>0</v>
      </c>
      <c r="BF1248" s="145">
        <f t="shared" si="55"/>
        <v>0</v>
      </c>
      <c r="BG1248" s="145">
        <f t="shared" si="56"/>
        <v>0</v>
      </c>
      <c r="BH1248" s="145">
        <f t="shared" si="57"/>
        <v>0</v>
      </c>
      <c r="BI1248" s="145">
        <f t="shared" si="58"/>
        <v>0</v>
      </c>
      <c r="BJ1248" s="17" t="s">
        <v>129</v>
      </c>
      <c r="BK1248" s="145">
        <f t="shared" si="59"/>
        <v>0</v>
      </c>
      <c r="BL1248" s="17" t="s">
        <v>293</v>
      </c>
      <c r="BM1248" s="144" t="s">
        <v>2262</v>
      </c>
    </row>
    <row r="1249" spans="2:65" s="1" customFormat="1" ht="24.2" customHeight="1">
      <c r="B1249" s="132"/>
      <c r="C1249" s="133" t="s">
        <v>2263</v>
      </c>
      <c r="D1249" s="133" t="s">
        <v>123</v>
      </c>
      <c r="E1249" s="134" t="s">
        <v>2264</v>
      </c>
      <c r="F1249" s="135" t="s">
        <v>2265</v>
      </c>
      <c r="G1249" s="136" t="s">
        <v>322</v>
      </c>
      <c r="H1249" s="137">
        <v>4</v>
      </c>
      <c r="I1249" s="138"/>
      <c r="J1249" s="139">
        <f t="shared" si="50"/>
        <v>0</v>
      </c>
      <c r="K1249" s="135" t="s">
        <v>1</v>
      </c>
      <c r="L1249" s="32"/>
      <c r="M1249" s="140" t="s">
        <v>1</v>
      </c>
      <c r="N1249" s="141" t="s">
        <v>43</v>
      </c>
      <c r="P1249" s="142">
        <f t="shared" si="51"/>
        <v>0</v>
      </c>
      <c r="Q1249" s="142">
        <v>0</v>
      </c>
      <c r="R1249" s="142">
        <f t="shared" si="52"/>
        <v>0</v>
      </c>
      <c r="S1249" s="142">
        <v>0</v>
      </c>
      <c r="T1249" s="143">
        <f t="shared" si="53"/>
        <v>0</v>
      </c>
      <c r="AR1249" s="144" t="s">
        <v>293</v>
      </c>
      <c r="AT1249" s="144" t="s">
        <v>123</v>
      </c>
      <c r="AU1249" s="144" t="s">
        <v>129</v>
      </c>
      <c r="AY1249" s="17" t="s">
        <v>120</v>
      </c>
      <c r="BE1249" s="145">
        <f t="shared" si="54"/>
        <v>0</v>
      </c>
      <c r="BF1249" s="145">
        <f t="shared" si="55"/>
        <v>0</v>
      </c>
      <c r="BG1249" s="145">
        <f t="shared" si="56"/>
        <v>0</v>
      </c>
      <c r="BH1249" s="145">
        <f t="shared" si="57"/>
        <v>0</v>
      </c>
      <c r="BI1249" s="145">
        <f t="shared" si="58"/>
        <v>0</v>
      </c>
      <c r="BJ1249" s="17" t="s">
        <v>129</v>
      </c>
      <c r="BK1249" s="145">
        <f t="shared" si="59"/>
        <v>0</v>
      </c>
      <c r="BL1249" s="17" t="s">
        <v>293</v>
      </c>
      <c r="BM1249" s="144" t="s">
        <v>2266</v>
      </c>
    </row>
    <row r="1250" spans="2:65" s="1" customFormat="1" ht="24.2" customHeight="1">
      <c r="B1250" s="132"/>
      <c r="C1250" s="133" t="s">
        <v>2267</v>
      </c>
      <c r="D1250" s="133" t="s">
        <v>123</v>
      </c>
      <c r="E1250" s="134" t="s">
        <v>2268</v>
      </c>
      <c r="F1250" s="135" t="s">
        <v>2269</v>
      </c>
      <c r="G1250" s="136" t="s">
        <v>322</v>
      </c>
      <c r="H1250" s="137">
        <v>4</v>
      </c>
      <c r="I1250" s="138"/>
      <c r="J1250" s="139">
        <f t="shared" ref="J1250:J1281" si="60">ROUND(I1250*H1250,2)</f>
        <v>0</v>
      </c>
      <c r="K1250" s="135" t="s">
        <v>1</v>
      </c>
      <c r="L1250" s="32"/>
      <c r="M1250" s="140" t="s">
        <v>1</v>
      </c>
      <c r="N1250" s="141" t="s">
        <v>43</v>
      </c>
      <c r="P1250" s="142">
        <f t="shared" ref="P1250:P1281" si="61">O1250*H1250</f>
        <v>0</v>
      </c>
      <c r="Q1250" s="142">
        <v>0</v>
      </c>
      <c r="R1250" s="142">
        <f t="shared" ref="R1250:R1281" si="62">Q1250*H1250</f>
        <v>0</v>
      </c>
      <c r="S1250" s="142">
        <v>0</v>
      </c>
      <c r="T1250" s="143">
        <f t="shared" ref="T1250:T1281" si="63">S1250*H1250</f>
        <v>0</v>
      </c>
      <c r="AR1250" s="144" t="s">
        <v>293</v>
      </c>
      <c r="AT1250" s="144" t="s">
        <v>123</v>
      </c>
      <c r="AU1250" s="144" t="s">
        <v>129</v>
      </c>
      <c r="AY1250" s="17" t="s">
        <v>120</v>
      </c>
      <c r="BE1250" s="145">
        <f t="shared" ref="BE1250:BE1281" si="64">IF(N1250="základní",J1250,0)</f>
        <v>0</v>
      </c>
      <c r="BF1250" s="145">
        <f t="shared" ref="BF1250:BF1281" si="65">IF(N1250="snížená",J1250,0)</f>
        <v>0</v>
      </c>
      <c r="BG1250" s="145">
        <f t="shared" ref="BG1250:BG1281" si="66">IF(N1250="zákl. přenesená",J1250,0)</f>
        <v>0</v>
      </c>
      <c r="BH1250" s="145">
        <f t="shared" ref="BH1250:BH1281" si="67">IF(N1250="sníž. přenesená",J1250,0)</f>
        <v>0</v>
      </c>
      <c r="BI1250" s="145">
        <f t="shared" ref="BI1250:BI1281" si="68">IF(N1250="nulová",J1250,0)</f>
        <v>0</v>
      </c>
      <c r="BJ1250" s="17" t="s">
        <v>129</v>
      </c>
      <c r="BK1250" s="145">
        <f t="shared" ref="BK1250:BK1281" si="69">ROUND(I1250*H1250,2)</f>
        <v>0</v>
      </c>
      <c r="BL1250" s="17" t="s">
        <v>293</v>
      </c>
      <c r="BM1250" s="144" t="s">
        <v>2270</v>
      </c>
    </row>
    <row r="1251" spans="2:65" s="1" customFormat="1" ht="16.5" customHeight="1">
      <c r="B1251" s="132"/>
      <c r="C1251" s="133" t="s">
        <v>2271</v>
      </c>
      <c r="D1251" s="133" t="s">
        <v>123</v>
      </c>
      <c r="E1251" s="134" t="s">
        <v>2272</v>
      </c>
      <c r="F1251" s="135" t="s">
        <v>2273</v>
      </c>
      <c r="G1251" s="136" t="s">
        <v>248</v>
      </c>
      <c r="H1251" s="137">
        <v>1.4999999999999999E-2</v>
      </c>
      <c r="I1251" s="138"/>
      <c r="J1251" s="139">
        <f t="shared" si="60"/>
        <v>0</v>
      </c>
      <c r="K1251" s="135" t="s">
        <v>1</v>
      </c>
      <c r="L1251" s="32"/>
      <c r="M1251" s="140" t="s">
        <v>1</v>
      </c>
      <c r="N1251" s="141" t="s">
        <v>43</v>
      </c>
      <c r="P1251" s="142">
        <f t="shared" si="61"/>
        <v>0</v>
      </c>
      <c r="Q1251" s="142">
        <v>0</v>
      </c>
      <c r="R1251" s="142">
        <f t="shared" si="62"/>
        <v>0</v>
      </c>
      <c r="S1251" s="142">
        <v>0</v>
      </c>
      <c r="T1251" s="143">
        <f t="shared" si="63"/>
        <v>0</v>
      </c>
      <c r="AR1251" s="144" t="s">
        <v>293</v>
      </c>
      <c r="AT1251" s="144" t="s">
        <v>123</v>
      </c>
      <c r="AU1251" s="144" t="s">
        <v>129</v>
      </c>
      <c r="AY1251" s="17" t="s">
        <v>120</v>
      </c>
      <c r="BE1251" s="145">
        <f t="shared" si="64"/>
        <v>0</v>
      </c>
      <c r="BF1251" s="145">
        <f t="shared" si="65"/>
        <v>0</v>
      </c>
      <c r="BG1251" s="145">
        <f t="shared" si="66"/>
        <v>0</v>
      </c>
      <c r="BH1251" s="145">
        <f t="shared" si="67"/>
        <v>0</v>
      </c>
      <c r="BI1251" s="145">
        <f t="shared" si="68"/>
        <v>0</v>
      </c>
      <c r="BJ1251" s="17" t="s">
        <v>129</v>
      </c>
      <c r="BK1251" s="145">
        <f t="shared" si="69"/>
        <v>0</v>
      </c>
      <c r="BL1251" s="17" t="s">
        <v>293</v>
      </c>
      <c r="BM1251" s="144" t="s">
        <v>2274</v>
      </c>
    </row>
    <row r="1252" spans="2:65" s="1" customFormat="1" ht="21.75" customHeight="1">
      <c r="B1252" s="132"/>
      <c r="C1252" s="133" t="s">
        <v>2275</v>
      </c>
      <c r="D1252" s="133" t="s">
        <v>123</v>
      </c>
      <c r="E1252" s="134" t="s">
        <v>2276</v>
      </c>
      <c r="F1252" s="135" t="s">
        <v>2277</v>
      </c>
      <c r="G1252" s="136" t="s">
        <v>339</v>
      </c>
      <c r="H1252" s="137">
        <v>160</v>
      </c>
      <c r="I1252" s="138"/>
      <c r="J1252" s="139">
        <f t="shared" si="60"/>
        <v>0</v>
      </c>
      <c r="K1252" s="135" t="s">
        <v>1</v>
      </c>
      <c r="L1252" s="32"/>
      <c r="M1252" s="140" t="s">
        <v>1</v>
      </c>
      <c r="N1252" s="141" t="s">
        <v>43</v>
      </c>
      <c r="P1252" s="142">
        <f t="shared" si="61"/>
        <v>0</v>
      </c>
      <c r="Q1252" s="142">
        <v>0</v>
      </c>
      <c r="R1252" s="142">
        <f t="shared" si="62"/>
        <v>0</v>
      </c>
      <c r="S1252" s="142">
        <v>0</v>
      </c>
      <c r="T1252" s="143">
        <f t="shared" si="63"/>
        <v>0</v>
      </c>
      <c r="AR1252" s="144" t="s">
        <v>293</v>
      </c>
      <c r="AT1252" s="144" t="s">
        <v>123</v>
      </c>
      <c r="AU1252" s="144" t="s">
        <v>129</v>
      </c>
      <c r="AY1252" s="17" t="s">
        <v>120</v>
      </c>
      <c r="BE1252" s="145">
        <f t="shared" si="64"/>
        <v>0</v>
      </c>
      <c r="BF1252" s="145">
        <f t="shared" si="65"/>
        <v>0</v>
      </c>
      <c r="BG1252" s="145">
        <f t="shared" si="66"/>
        <v>0</v>
      </c>
      <c r="BH1252" s="145">
        <f t="shared" si="67"/>
        <v>0</v>
      </c>
      <c r="BI1252" s="145">
        <f t="shared" si="68"/>
        <v>0</v>
      </c>
      <c r="BJ1252" s="17" t="s">
        <v>129</v>
      </c>
      <c r="BK1252" s="145">
        <f t="shared" si="69"/>
        <v>0</v>
      </c>
      <c r="BL1252" s="17" t="s">
        <v>293</v>
      </c>
      <c r="BM1252" s="144" t="s">
        <v>2278</v>
      </c>
    </row>
    <row r="1253" spans="2:65" s="1" customFormat="1" ht="16.5" customHeight="1">
      <c r="B1253" s="132"/>
      <c r="C1253" s="133" t="s">
        <v>2279</v>
      </c>
      <c r="D1253" s="133" t="s">
        <v>123</v>
      </c>
      <c r="E1253" s="134" t="s">
        <v>2280</v>
      </c>
      <c r="F1253" s="135" t="s">
        <v>2281</v>
      </c>
      <c r="G1253" s="136" t="s">
        <v>322</v>
      </c>
      <c r="H1253" s="137">
        <v>90</v>
      </c>
      <c r="I1253" s="138"/>
      <c r="J1253" s="139">
        <f t="shared" si="60"/>
        <v>0</v>
      </c>
      <c r="K1253" s="135" t="s">
        <v>1</v>
      </c>
      <c r="L1253" s="32"/>
      <c r="M1253" s="140" t="s">
        <v>1</v>
      </c>
      <c r="N1253" s="141" t="s">
        <v>43</v>
      </c>
      <c r="P1253" s="142">
        <f t="shared" si="61"/>
        <v>0</v>
      </c>
      <c r="Q1253" s="142">
        <v>0</v>
      </c>
      <c r="R1253" s="142">
        <f t="shared" si="62"/>
        <v>0</v>
      </c>
      <c r="S1253" s="142">
        <v>0</v>
      </c>
      <c r="T1253" s="143">
        <f t="shared" si="63"/>
        <v>0</v>
      </c>
      <c r="AR1253" s="144" t="s">
        <v>293</v>
      </c>
      <c r="AT1253" s="144" t="s">
        <v>123</v>
      </c>
      <c r="AU1253" s="144" t="s">
        <v>129</v>
      </c>
      <c r="AY1253" s="17" t="s">
        <v>120</v>
      </c>
      <c r="BE1253" s="145">
        <f t="shared" si="64"/>
        <v>0</v>
      </c>
      <c r="BF1253" s="145">
        <f t="shared" si="65"/>
        <v>0</v>
      </c>
      <c r="BG1253" s="145">
        <f t="shared" si="66"/>
        <v>0</v>
      </c>
      <c r="BH1253" s="145">
        <f t="shared" si="67"/>
        <v>0</v>
      </c>
      <c r="BI1253" s="145">
        <f t="shared" si="68"/>
        <v>0</v>
      </c>
      <c r="BJ1253" s="17" t="s">
        <v>129</v>
      </c>
      <c r="BK1253" s="145">
        <f t="shared" si="69"/>
        <v>0</v>
      </c>
      <c r="BL1253" s="17" t="s">
        <v>293</v>
      </c>
      <c r="BM1253" s="144" t="s">
        <v>2282</v>
      </c>
    </row>
    <row r="1254" spans="2:65" s="1" customFormat="1" ht="21.75" customHeight="1">
      <c r="B1254" s="132"/>
      <c r="C1254" s="133" t="s">
        <v>2283</v>
      </c>
      <c r="D1254" s="133" t="s">
        <v>123</v>
      </c>
      <c r="E1254" s="134" t="s">
        <v>2284</v>
      </c>
      <c r="F1254" s="135" t="s">
        <v>2285</v>
      </c>
      <c r="G1254" s="136" t="s">
        <v>248</v>
      </c>
      <c r="H1254" s="137">
        <v>0.52500000000000002</v>
      </c>
      <c r="I1254" s="138"/>
      <c r="J1254" s="139">
        <f t="shared" si="60"/>
        <v>0</v>
      </c>
      <c r="K1254" s="135" t="s">
        <v>1</v>
      </c>
      <c r="L1254" s="32"/>
      <c r="M1254" s="140" t="s">
        <v>1</v>
      </c>
      <c r="N1254" s="141" t="s">
        <v>43</v>
      </c>
      <c r="P1254" s="142">
        <f t="shared" si="61"/>
        <v>0</v>
      </c>
      <c r="Q1254" s="142">
        <v>0</v>
      </c>
      <c r="R1254" s="142">
        <f t="shared" si="62"/>
        <v>0</v>
      </c>
      <c r="S1254" s="142">
        <v>0</v>
      </c>
      <c r="T1254" s="143">
        <f t="shared" si="63"/>
        <v>0</v>
      </c>
      <c r="AR1254" s="144" t="s">
        <v>293</v>
      </c>
      <c r="AT1254" s="144" t="s">
        <v>123</v>
      </c>
      <c r="AU1254" s="144" t="s">
        <v>129</v>
      </c>
      <c r="AY1254" s="17" t="s">
        <v>120</v>
      </c>
      <c r="BE1254" s="145">
        <f t="shared" si="64"/>
        <v>0</v>
      </c>
      <c r="BF1254" s="145">
        <f t="shared" si="65"/>
        <v>0</v>
      </c>
      <c r="BG1254" s="145">
        <f t="shared" si="66"/>
        <v>0</v>
      </c>
      <c r="BH1254" s="145">
        <f t="shared" si="67"/>
        <v>0</v>
      </c>
      <c r="BI1254" s="145">
        <f t="shared" si="68"/>
        <v>0</v>
      </c>
      <c r="BJ1254" s="17" t="s">
        <v>129</v>
      </c>
      <c r="BK1254" s="145">
        <f t="shared" si="69"/>
        <v>0</v>
      </c>
      <c r="BL1254" s="17" t="s">
        <v>293</v>
      </c>
      <c r="BM1254" s="144" t="s">
        <v>2286</v>
      </c>
    </row>
    <row r="1255" spans="2:65" s="1" customFormat="1" ht="24.2" customHeight="1">
      <c r="B1255" s="132"/>
      <c r="C1255" s="133" t="s">
        <v>2287</v>
      </c>
      <c r="D1255" s="133" t="s">
        <v>123</v>
      </c>
      <c r="E1255" s="134" t="s">
        <v>2288</v>
      </c>
      <c r="F1255" s="135" t="s">
        <v>2289</v>
      </c>
      <c r="G1255" s="136" t="s">
        <v>339</v>
      </c>
      <c r="H1255" s="137">
        <v>118</v>
      </c>
      <c r="I1255" s="138"/>
      <c r="J1255" s="139">
        <f t="shared" si="60"/>
        <v>0</v>
      </c>
      <c r="K1255" s="135" t="s">
        <v>1</v>
      </c>
      <c r="L1255" s="32"/>
      <c r="M1255" s="140" t="s">
        <v>1</v>
      </c>
      <c r="N1255" s="141" t="s">
        <v>43</v>
      </c>
      <c r="P1255" s="142">
        <f t="shared" si="61"/>
        <v>0</v>
      </c>
      <c r="Q1255" s="142">
        <v>0</v>
      </c>
      <c r="R1255" s="142">
        <f t="shared" si="62"/>
        <v>0</v>
      </c>
      <c r="S1255" s="142">
        <v>0</v>
      </c>
      <c r="T1255" s="143">
        <f t="shared" si="63"/>
        <v>0</v>
      </c>
      <c r="AR1255" s="144" t="s">
        <v>293</v>
      </c>
      <c r="AT1255" s="144" t="s">
        <v>123</v>
      </c>
      <c r="AU1255" s="144" t="s">
        <v>129</v>
      </c>
      <c r="AY1255" s="17" t="s">
        <v>120</v>
      </c>
      <c r="BE1255" s="145">
        <f t="shared" si="64"/>
        <v>0</v>
      </c>
      <c r="BF1255" s="145">
        <f t="shared" si="65"/>
        <v>0</v>
      </c>
      <c r="BG1255" s="145">
        <f t="shared" si="66"/>
        <v>0</v>
      </c>
      <c r="BH1255" s="145">
        <f t="shared" si="67"/>
        <v>0</v>
      </c>
      <c r="BI1255" s="145">
        <f t="shared" si="68"/>
        <v>0</v>
      </c>
      <c r="BJ1255" s="17" t="s">
        <v>129</v>
      </c>
      <c r="BK1255" s="145">
        <f t="shared" si="69"/>
        <v>0</v>
      </c>
      <c r="BL1255" s="17" t="s">
        <v>293</v>
      </c>
      <c r="BM1255" s="144" t="s">
        <v>2290</v>
      </c>
    </row>
    <row r="1256" spans="2:65" s="1" customFormat="1" ht="24.2" customHeight="1">
      <c r="B1256" s="132"/>
      <c r="C1256" s="133" t="s">
        <v>2291</v>
      </c>
      <c r="D1256" s="133" t="s">
        <v>123</v>
      </c>
      <c r="E1256" s="134" t="s">
        <v>2292</v>
      </c>
      <c r="F1256" s="135" t="s">
        <v>2293</v>
      </c>
      <c r="G1256" s="136" t="s">
        <v>339</v>
      </c>
      <c r="H1256" s="137">
        <v>41</v>
      </c>
      <c r="I1256" s="138"/>
      <c r="J1256" s="139">
        <f t="shared" si="60"/>
        <v>0</v>
      </c>
      <c r="K1256" s="135" t="s">
        <v>1</v>
      </c>
      <c r="L1256" s="32"/>
      <c r="M1256" s="140" t="s">
        <v>1</v>
      </c>
      <c r="N1256" s="141" t="s">
        <v>43</v>
      </c>
      <c r="P1256" s="142">
        <f t="shared" si="61"/>
        <v>0</v>
      </c>
      <c r="Q1256" s="142">
        <v>0</v>
      </c>
      <c r="R1256" s="142">
        <f t="shared" si="62"/>
        <v>0</v>
      </c>
      <c r="S1256" s="142">
        <v>0</v>
      </c>
      <c r="T1256" s="143">
        <f t="shared" si="63"/>
        <v>0</v>
      </c>
      <c r="AR1256" s="144" t="s">
        <v>293</v>
      </c>
      <c r="AT1256" s="144" t="s">
        <v>123</v>
      </c>
      <c r="AU1256" s="144" t="s">
        <v>129</v>
      </c>
      <c r="AY1256" s="17" t="s">
        <v>120</v>
      </c>
      <c r="BE1256" s="145">
        <f t="shared" si="64"/>
        <v>0</v>
      </c>
      <c r="BF1256" s="145">
        <f t="shared" si="65"/>
        <v>0</v>
      </c>
      <c r="BG1256" s="145">
        <f t="shared" si="66"/>
        <v>0</v>
      </c>
      <c r="BH1256" s="145">
        <f t="shared" si="67"/>
        <v>0</v>
      </c>
      <c r="BI1256" s="145">
        <f t="shared" si="68"/>
        <v>0</v>
      </c>
      <c r="BJ1256" s="17" t="s">
        <v>129</v>
      </c>
      <c r="BK1256" s="145">
        <f t="shared" si="69"/>
        <v>0</v>
      </c>
      <c r="BL1256" s="17" t="s">
        <v>293</v>
      </c>
      <c r="BM1256" s="144" t="s">
        <v>2294</v>
      </c>
    </row>
    <row r="1257" spans="2:65" s="1" customFormat="1" ht="24.2" customHeight="1">
      <c r="B1257" s="132"/>
      <c r="C1257" s="133" t="s">
        <v>2295</v>
      </c>
      <c r="D1257" s="133" t="s">
        <v>123</v>
      </c>
      <c r="E1257" s="134" t="s">
        <v>2296</v>
      </c>
      <c r="F1257" s="135" t="s">
        <v>2297</v>
      </c>
      <c r="G1257" s="136" t="s">
        <v>339</v>
      </c>
      <c r="H1257" s="137">
        <v>9</v>
      </c>
      <c r="I1257" s="138"/>
      <c r="J1257" s="139">
        <f t="shared" si="60"/>
        <v>0</v>
      </c>
      <c r="K1257" s="135" t="s">
        <v>1</v>
      </c>
      <c r="L1257" s="32"/>
      <c r="M1257" s="140" t="s">
        <v>1</v>
      </c>
      <c r="N1257" s="141" t="s">
        <v>43</v>
      </c>
      <c r="P1257" s="142">
        <f t="shared" si="61"/>
        <v>0</v>
      </c>
      <c r="Q1257" s="142">
        <v>0</v>
      </c>
      <c r="R1257" s="142">
        <f t="shared" si="62"/>
        <v>0</v>
      </c>
      <c r="S1257" s="142">
        <v>0</v>
      </c>
      <c r="T1257" s="143">
        <f t="shared" si="63"/>
        <v>0</v>
      </c>
      <c r="AR1257" s="144" t="s">
        <v>293</v>
      </c>
      <c r="AT1257" s="144" t="s">
        <v>123</v>
      </c>
      <c r="AU1257" s="144" t="s">
        <v>129</v>
      </c>
      <c r="AY1257" s="17" t="s">
        <v>120</v>
      </c>
      <c r="BE1257" s="145">
        <f t="shared" si="64"/>
        <v>0</v>
      </c>
      <c r="BF1257" s="145">
        <f t="shared" si="65"/>
        <v>0</v>
      </c>
      <c r="BG1257" s="145">
        <f t="shared" si="66"/>
        <v>0</v>
      </c>
      <c r="BH1257" s="145">
        <f t="shared" si="67"/>
        <v>0</v>
      </c>
      <c r="BI1257" s="145">
        <f t="shared" si="68"/>
        <v>0</v>
      </c>
      <c r="BJ1257" s="17" t="s">
        <v>129</v>
      </c>
      <c r="BK1257" s="145">
        <f t="shared" si="69"/>
        <v>0</v>
      </c>
      <c r="BL1257" s="17" t="s">
        <v>293</v>
      </c>
      <c r="BM1257" s="144" t="s">
        <v>2298</v>
      </c>
    </row>
    <row r="1258" spans="2:65" s="1" customFormat="1" ht="24.2" customHeight="1">
      <c r="B1258" s="132"/>
      <c r="C1258" s="133" t="s">
        <v>2299</v>
      </c>
      <c r="D1258" s="133" t="s">
        <v>123</v>
      </c>
      <c r="E1258" s="134" t="s">
        <v>2300</v>
      </c>
      <c r="F1258" s="135" t="s">
        <v>2301</v>
      </c>
      <c r="G1258" s="136" t="s">
        <v>339</v>
      </c>
      <c r="H1258" s="137">
        <v>10</v>
      </c>
      <c r="I1258" s="138"/>
      <c r="J1258" s="139">
        <f t="shared" si="60"/>
        <v>0</v>
      </c>
      <c r="K1258" s="135" t="s">
        <v>1</v>
      </c>
      <c r="L1258" s="32"/>
      <c r="M1258" s="140" t="s">
        <v>1</v>
      </c>
      <c r="N1258" s="141" t="s">
        <v>43</v>
      </c>
      <c r="P1258" s="142">
        <f t="shared" si="61"/>
        <v>0</v>
      </c>
      <c r="Q1258" s="142">
        <v>0</v>
      </c>
      <c r="R1258" s="142">
        <f t="shared" si="62"/>
        <v>0</v>
      </c>
      <c r="S1258" s="142">
        <v>0</v>
      </c>
      <c r="T1258" s="143">
        <f t="shared" si="63"/>
        <v>0</v>
      </c>
      <c r="AR1258" s="144" t="s">
        <v>293</v>
      </c>
      <c r="AT1258" s="144" t="s">
        <v>123</v>
      </c>
      <c r="AU1258" s="144" t="s">
        <v>129</v>
      </c>
      <c r="AY1258" s="17" t="s">
        <v>120</v>
      </c>
      <c r="BE1258" s="145">
        <f t="shared" si="64"/>
        <v>0</v>
      </c>
      <c r="BF1258" s="145">
        <f t="shared" si="65"/>
        <v>0</v>
      </c>
      <c r="BG1258" s="145">
        <f t="shared" si="66"/>
        <v>0</v>
      </c>
      <c r="BH1258" s="145">
        <f t="shared" si="67"/>
        <v>0</v>
      </c>
      <c r="BI1258" s="145">
        <f t="shared" si="68"/>
        <v>0</v>
      </c>
      <c r="BJ1258" s="17" t="s">
        <v>129</v>
      </c>
      <c r="BK1258" s="145">
        <f t="shared" si="69"/>
        <v>0</v>
      </c>
      <c r="BL1258" s="17" t="s">
        <v>293</v>
      </c>
      <c r="BM1258" s="144" t="s">
        <v>2302</v>
      </c>
    </row>
    <row r="1259" spans="2:65" s="1" customFormat="1" ht="16.5" customHeight="1">
      <c r="B1259" s="132"/>
      <c r="C1259" s="133" t="s">
        <v>2303</v>
      </c>
      <c r="D1259" s="133" t="s">
        <v>123</v>
      </c>
      <c r="E1259" s="134" t="s">
        <v>2304</v>
      </c>
      <c r="F1259" s="135" t="s">
        <v>2305</v>
      </c>
      <c r="G1259" s="136" t="s">
        <v>339</v>
      </c>
      <c r="H1259" s="137">
        <v>178</v>
      </c>
      <c r="I1259" s="138"/>
      <c r="J1259" s="139">
        <f t="shared" si="60"/>
        <v>0</v>
      </c>
      <c r="K1259" s="135" t="s">
        <v>1</v>
      </c>
      <c r="L1259" s="32"/>
      <c r="M1259" s="140" t="s">
        <v>1</v>
      </c>
      <c r="N1259" s="141" t="s">
        <v>43</v>
      </c>
      <c r="P1259" s="142">
        <f t="shared" si="61"/>
        <v>0</v>
      </c>
      <c r="Q1259" s="142">
        <v>0</v>
      </c>
      <c r="R1259" s="142">
        <f t="shared" si="62"/>
        <v>0</v>
      </c>
      <c r="S1259" s="142">
        <v>0</v>
      </c>
      <c r="T1259" s="143">
        <f t="shared" si="63"/>
        <v>0</v>
      </c>
      <c r="AR1259" s="144" t="s">
        <v>293</v>
      </c>
      <c r="AT1259" s="144" t="s">
        <v>123</v>
      </c>
      <c r="AU1259" s="144" t="s">
        <v>129</v>
      </c>
      <c r="AY1259" s="17" t="s">
        <v>120</v>
      </c>
      <c r="BE1259" s="145">
        <f t="shared" si="64"/>
        <v>0</v>
      </c>
      <c r="BF1259" s="145">
        <f t="shared" si="65"/>
        <v>0</v>
      </c>
      <c r="BG1259" s="145">
        <f t="shared" si="66"/>
        <v>0</v>
      </c>
      <c r="BH1259" s="145">
        <f t="shared" si="67"/>
        <v>0</v>
      </c>
      <c r="BI1259" s="145">
        <f t="shared" si="68"/>
        <v>0</v>
      </c>
      <c r="BJ1259" s="17" t="s">
        <v>129</v>
      </c>
      <c r="BK1259" s="145">
        <f t="shared" si="69"/>
        <v>0</v>
      </c>
      <c r="BL1259" s="17" t="s">
        <v>293</v>
      </c>
      <c r="BM1259" s="144" t="s">
        <v>2306</v>
      </c>
    </row>
    <row r="1260" spans="2:65" s="1" customFormat="1" ht="16.5" customHeight="1">
      <c r="B1260" s="132"/>
      <c r="C1260" s="133" t="s">
        <v>2307</v>
      </c>
      <c r="D1260" s="133" t="s">
        <v>123</v>
      </c>
      <c r="E1260" s="134" t="s">
        <v>2308</v>
      </c>
      <c r="F1260" s="135" t="s">
        <v>2309</v>
      </c>
      <c r="G1260" s="136" t="s">
        <v>248</v>
      </c>
      <c r="H1260" s="137">
        <v>6.6000000000000003E-2</v>
      </c>
      <c r="I1260" s="138"/>
      <c r="J1260" s="139">
        <f t="shared" si="60"/>
        <v>0</v>
      </c>
      <c r="K1260" s="135" t="s">
        <v>1</v>
      </c>
      <c r="L1260" s="32"/>
      <c r="M1260" s="140" t="s">
        <v>1</v>
      </c>
      <c r="N1260" s="141" t="s">
        <v>43</v>
      </c>
      <c r="P1260" s="142">
        <f t="shared" si="61"/>
        <v>0</v>
      </c>
      <c r="Q1260" s="142">
        <v>0</v>
      </c>
      <c r="R1260" s="142">
        <f t="shared" si="62"/>
        <v>0</v>
      </c>
      <c r="S1260" s="142">
        <v>0</v>
      </c>
      <c r="T1260" s="143">
        <f t="shared" si="63"/>
        <v>0</v>
      </c>
      <c r="AR1260" s="144" t="s">
        <v>293</v>
      </c>
      <c r="AT1260" s="144" t="s">
        <v>123</v>
      </c>
      <c r="AU1260" s="144" t="s">
        <v>129</v>
      </c>
      <c r="AY1260" s="17" t="s">
        <v>120</v>
      </c>
      <c r="BE1260" s="145">
        <f t="shared" si="64"/>
        <v>0</v>
      </c>
      <c r="BF1260" s="145">
        <f t="shared" si="65"/>
        <v>0</v>
      </c>
      <c r="BG1260" s="145">
        <f t="shared" si="66"/>
        <v>0</v>
      </c>
      <c r="BH1260" s="145">
        <f t="shared" si="67"/>
        <v>0</v>
      </c>
      <c r="BI1260" s="145">
        <f t="shared" si="68"/>
        <v>0</v>
      </c>
      <c r="BJ1260" s="17" t="s">
        <v>129</v>
      </c>
      <c r="BK1260" s="145">
        <f t="shared" si="69"/>
        <v>0</v>
      </c>
      <c r="BL1260" s="17" t="s">
        <v>293</v>
      </c>
      <c r="BM1260" s="144" t="s">
        <v>2310</v>
      </c>
    </row>
    <row r="1261" spans="2:65" s="1" customFormat="1" ht="16.5" customHeight="1">
      <c r="B1261" s="132"/>
      <c r="C1261" s="133" t="s">
        <v>2311</v>
      </c>
      <c r="D1261" s="133" t="s">
        <v>123</v>
      </c>
      <c r="E1261" s="134" t="s">
        <v>2312</v>
      </c>
      <c r="F1261" s="135" t="s">
        <v>2313</v>
      </c>
      <c r="G1261" s="136" t="s">
        <v>322</v>
      </c>
      <c r="H1261" s="137">
        <v>24</v>
      </c>
      <c r="I1261" s="138"/>
      <c r="J1261" s="139">
        <f t="shared" si="60"/>
        <v>0</v>
      </c>
      <c r="K1261" s="135" t="s">
        <v>1</v>
      </c>
      <c r="L1261" s="32"/>
      <c r="M1261" s="140" t="s">
        <v>1</v>
      </c>
      <c r="N1261" s="141" t="s">
        <v>43</v>
      </c>
      <c r="P1261" s="142">
        <f t="shared" si="61"/>
        <v>0</v>
      </c>
      <c r="Q1261" s="142">
        <v>0</v>
      </c>
      <c r="R1261" s="142">
        <f t="shared" si="62"/>
        <v>0</v>
      </c>
      <c r="S1261" s="142">
        <v>0</v>
      </c>
      <c r="T1261" s="143">
        <f t="shared" si="63"/>
        <v>0</v>
      </c>
      <c r="AR1261" s="144" t="s">
        <v>293</v>
      </c>
      <c r="AT1261" s="144" t="s">
        <v>123</v>
      </c>
      <c r="AU1261" s="144" t="s">
        <v>129</v>
      </c>
      <c r="AY1261" s="17" t="s">
        <v>120</v>
      </c>
      <c r="BE1261" s="145">
        <f t="shared" si="64"/>
        <v>0</v>
      </c>
      <c r="BF1261" s="145">
        <f t="shared" si="65"/>
        <v>0</v>
      </c>
      <c r="BG1261" s="145">
        <f t="shared" si="66"/>
        <v>0</v>
      </c>
      <c r="BH1261" s="145">
        <f t="shared" si="67"/>
        <v>0</v>
      </c>
      <c r="BI1261" s="145">
        <f t="shared" si="68"/>
        <v>0</v>
      </c>
      <c r="BJ1261" s="17" t="s">
        <v>129</v>
      </c>
      <c r="BK1261" s="145">
        <f t="shared" si="69"/>
        <v>0</v>
      </c>
      <c r="BL1261" s="17" t="s">
        <v>293</v>
      </c>
      <c r="BM1261" s="144" t="s">
        <v>2314</v>
      </c>
    </row>
    <row r="1262" spans="2:65" s="1" customFormat="1" ht="16.5" customHeight="1">
      <c r="B1262" s="132"/>
      <c r="C1262" s="133" t="s">
        <v>2315</v>
      </c>
      <c r="D1262" s="133" t="s">
        <v>123</v>
      </c>
      <c r="E1262" s="134" t="s">
        <v>2316</v>
      </c>
      <c r="F1262" s="135" t="s">
        <v>2317</v>
      </c>
      <c r="G1262" s="136" t="s">
        <v>322</v>
      </c>
      <c r="H1262" s="137">
        <v>6</v>
      </c>
      <c r="I1262" s="138"/>
      <c r="J1262" s="139">
        <f t="shared" si="60"/>
        <v>0</v>
      </c>
      <c r="K1262" s="135" t="s">
        <v>1</v>
      </c>
      <c r="L1262" s="32"/>
      <c r="M1262" s="140" t="s">
        <v>1</v>
      </c>
      <c r="N1262" s="141" t="s">
        <v>43</v>
      </c>
      <c r="P1262" s="142">
        <f t="shared" si="61"/>
        <v>0</v>
      </c>
      <c r="Q1262" s="142">
        <v>0</v>
      </c>
      <c r="R1262" s="142">
        <f t="shared" si="62"/>
        <v>0</v>
      </c>
      <c r="S1262" s="142">
        <v>0</v>
      </c>
      <c r="T1262" s="143">
        <f t="shared" si="63"/>
        <v>0</v>
      </c>
      <c r="AR1262" s="144" t="s">
        <v>293</v>
      </c>
      <c r="AT1262" s="144" t="s">
        <v>123</v>
      </c>
      <c r="AU1262" s="144" t="s">
        <v>129</v>
      </c>
      <c r="AY1262" s="17" t="s">
        <v>120</v>
      </c>
      <c r="BE1262" s="145">
        <f t="shared" si="64"/>
        <v>0</v>
      </c>
      <c r="BF1262" s="145">
        <f t="shared" si="65"/>
        <v>0</v>
      </c>
      <c r="BG1262" s="145">
        <f t="shared" si="66"/>
        <v>0</v>
      </c>
      <c r="BH1262" s="145">
        <f t="shared" si="67"/>
        <v>0</v>
      </c>
      <c r="BI1262" s="145">
        <f t="shared" si="68"/>
        <v>0</v>
      </c>
      <c r="BJ1262" s="17" t="s">
        <v>129</v>
      </c>
      <c r="BK1262" s="145">
        <f t="shared" si="69"/>
        <v>0</v>
      </c>
      <c r="BL1262" s="17" t="s">
        <v>293</v>
      </c>
      <c r="BM1262" s="144" t="s">
        <v>2318</v>
      </c>
    </row>
    <row r="1263" spans="2:65" s="1" customFormat="1" ht="21.75" customHeight="1">
      <c r="B1263" s="132"/>
      <c r="C1263" s="133" t="s">
        <v>2319</v>
      </c>
      <c r="D1263" s="133" t="s">
        <v>123</v>
      </c>
      <c r="E1263" s="134" t="s">
        <v>2320</v>
      </c>
      <c r="F1263" s="135" t="s">
        <v>2321</v>
      </c>
      <c r="G1263" s="136" t="s">
        <v>248</v>
      </c>
      <c r="H1263" s="137">
        <v>1.7000000000000001E-2</v>
      </c>
      <c r="I1263" s="138"/>
      <c r="J1263" s="139">
        <f t="shared" si="60"/>
        <v>0</v>
      </c>
      <c r="K1263" s="135" t="s">
        <v>1</v>
      </c>
      <c r="L1263" s="32"/>
      <c r="M1263" s="140" t="s">
        <v>1</v>
      </c>
      <c r="N1263" s="141" t="s">
        <v>43</v>
      </c>
      <c r="P1263" s="142">
        <f t="shared" si="61"/>
        <v>0</v>
      </c>
      <c r="Q1263" s="142">
        <v>0</v>
      </c>
      <c r="R1263" s="142">
        <f t="shared" si="62"/>
        <v>0</v>
      </c>
      <c r="S1263" s="142">
        <v>0</v>
      </c>
      <c r="T1263" s="143">
        <f t="shared" si="63"/>
        <v>0</v>
      </c>
      <c r="AR1263" s="144" t="s">
        <v>293</v>
      </c>
      <c r="AT1263" s="144" t="s">
        <v>123</v>
      </c>
      <c r="AU1263" s="144" t="s">
        <v>129</v>
      </c>
      <c r="AY1263" s="17" t="s">
        <v>120</v>
      </c>
      <c r="BE1263" s="145">
        <f t="shared" si="64"/>
        <v>0</v>
      </c>
      <c r="BF1263" s="145">
        <f t="shared" si="65"/>
        <v>0</v>
      </c>
      <c r="BG1263" s="145">
        <f t="shared" si="66"/>
        <v>0</v>
      </c>
      <c r="BH1263" s="145">
        <f t="shared" si="67"/>
        <v>0</v>
      </c>
      <c r="BI1263" s="145">
        <f t="shared" si="68"/>
        <v>0</v>
      </c>
      <c r="BJ1263" s="17" t="s">
        <v>129</v>
      </c>
      <c r="BK1263" s="145">
        <f t="shared" si="69"/>
        <v>0</v>
      </c>
      <c r="BL1263" s="17" t="s">
        <v>293</v>
      </c>
      <c r="BM1263" s="144" t="s">
        <v>2322</v>
      </c>
    </row>
    <row r="1264" spans="2:65" s="1" customFormat="1" ht="24.2" customHeight="1">
      <c r="B1264" s="132"/>
      <c r="C1264" s="133" t="s">
        <v>2323</v>
      </c>
      <c r="D1264" s="133" t="s">
        <v>123</v>
      </c>
      <c r="E1264" s="134" t="s">
        <v>2324</v>
      </c>
      <c r="F1264" s="135" t="s">
        <v>2325</v>
      </c>
      <c r="G1264" s="136" t="s">
        <v>322</v>
      </c>
      <c r="H1264" s="137">
        <v>8</v>
      </c>
      <c r="I1264" s="138"/>
      <c r="J1264" s="139">
        <f t="shared" si="60"/>
        <v>0</v>
      </c>
      <c r="K1264" s="135" t="s">
        <v>1</v>
      </c>
      <c r="L1264" s="32"/>
      <c r="M1264" s="140" t="s">
        <v>1</v>
      </c>
      <c r="N1264" s="141" t="s">
        <v>43</v>
      </c>
      <c r="P1264" s="142">
        <f t="shared" si="61"/>
        <v>0</v>
      </c>
      <c r="Q1264" s="142">
        <v>0</v>
      </c>
      <c r="R1264" s="142">
        <f t="shared" si="62"/>
        <v>0</v>
      </c>
      <c r="S1264" s="142">
        <v>0</v>
      </c>
      <c r="T1264" s="143">
        <f t="shared" si="63"/>
        <v>0</v>
      </c>
      <c r="AR1264" s="144" t="s">
        <v>293</v>
      </c>
      <c r="AT1264" s="144" t="s">
        <v>123</v>
      </c>
      <c r="AU1264" s="144" t="s">
        <v>129</v>
      </c>
      <c r="AY1264" s="17" t="s">
        <v>120</v>
      </c>
      <c r="BE1264" s="145">
        <f t="shared" si="64"/>
        <v>0</v>
      </c>
      <c r="BF1264" s="145">
        <f t="shared" si="65"/>
        <v>0</v>
      </c>
      <c r="BG1264" s="145">
        <f t="shared" si="66"/>
        <v>0</v>
      </c>
      <c r="BH1264" s="145">
        <f t="shared" si="67"/>
        <v>0</v>
      </c>
      <c r="BI1264" s="145">
        <f t="shared" si="68"/>
        <v>0</v>
      </c>
      <c r="BJ1264" s="17" t="s">
        <v>129</v>
      </c>
      <c r="BK1264" s="145">
        <f t="shared" si="69"/>
        <v>0</v>
      </c>
      <c r="BL1264" s="17" t="s">
        <v>293</v>
      </c>
      <c r="BM1264" s="144" t="s">
        <v>2326</v>
      </c>
    </row>
    <row r="1265" spans="2:65" s="1" customFormat="1" ht="21.75" customHeight="1">
      <c r="B1265" s="132"/>
      <c r="C1265" s="133" t="s">
        <v>2327</v>
      </c>
      <c r="D1265" s="133" t="s">
        <v>123</v>
      </c>
      <c r="E1265" s="134" t="s">
        <v>2328</v>
      </c>
      <c r="F1265" s="135" t="s">
        <v>2329</v>
      </c>
      <c r="G1265" s="136" t="s">
        <v>322</v>
      </c>
      <c r="H1265" s="137">
        <v>4</v>
      </c>
      <c r="I1265" s="138"/>
      <c r="J1265" s="139">
        <f t="shared" si="60"/>
        <v>0</v>
      </c>
      <c r="K1265" s="135" t="s">
        <v>1</v>
      </c>
      <c r="L1265" s="32"/>
      <c r="M1265" s="140" t="s">
        <v>1</v>
      </c>
      <c r="N1265" s="141" t="s">
        <v>43</v>
      </c>
      <c r="P1265" s="142">
        <f t="shared" si="61"/>
        <v>0</v>
      </c>
      <c r="Q1265" s="142">
        <v>0</v>
      </c>
      <c r="R1265" s="142">
        <f t="shared" si="62"/>
        <v>0</v>
      </c>
      <c r="S1265" s="142">
        <v>0</v>
      </c>
      <c r="T1265" s="143">
        <f t="shared" si="63"/>
        <v>0</v>
      </c>
      <c r="AR1265" s="144" t="s">
        <v>293</v>
      </c>
      <c r="AT1265" s="144" t="s">
        <v>123</v>
      </c>
      <c r="AU1265" s="144" t="s">
        <v>129</v>
      </c>
      <c r="AY1265" s="17" t="s">
        <v>120</v>
      </c>
      <c r="BE1265" s="145">
        <f t="shared" si="64"/>
        <v>0</v>
      </c>
      <c r="BF1265" s="145">
        <f t="shared" si="65"/>
        <v>0</v>
      </c>
      <c r="BG1265" s="145">
        <f t="shared" si="66"/>
        <v>0</v>
      </c>
      <c r="BH1265" s="145">
        <f t="shared" si="67"/>
        <v>0</v>
      </c>
      <c r="BI1265" s="145">
        <f t="shared" si="68"/>
        <v>0</v>
      </c>
      <c r="BJ1265" s="17" t="s">
        <v>129</v>
      </c>
      <c r="BK1265" s="145">
        <f t="shared" si="69"/>
        <v>0</v>
      </c>
      <c r="BL1265" s="17" t="s">
        <v>293</v>
      </c>
      <c r="BM1265" s="144" t="s">
        <v>2330</v>
      </c>
    </row>
    <row r="1266" spans="2:65" s="1" customFormat="1" ht="16.5" customHeight="1">
      <c r="B1266" s="132"/>
      <c r="C1266" s="133" t="s">
        <v>2331</v>
      </c>
      <c r="D1266" s="133" t="s">
        <v>123</v>
      </c>
      <c r="E1266" s="134" t="s">
        <v>2332</v>
      </c>
      <c r="F1266" s="135" t="s">
        <v>2333</v>
      </c>
      <c r="G1266" s="136" t="s">
        <v>322</v>
      </c>
      <c r="H1266" s="137">
        <v>8</v>
      </c>
      <c r="I1266" s="138"/>
      <c r="J1266" s="139">
        <f t="shared" si="60"/>
        <v>0</v>
      </c>
      <c r="K1266" s="135" t="s">
        <v>1</v>
      </c>
      <c r="L1266" s="32"/>
      <c r="M1266" s="140" t="s">
        <v>1</v>
      </c>
      <c r="N1266" s="141" t="s">
        <v>43</v>
      </c>
      <c r="P1266" s="142">
        <f t="shared" si="61"/>
        <v>0</v>
      </c>
      <c r="Q1266" s="142">
        <v>0</v>
      </c>
      <c r="R1266" s="142">
        <f t="shared" si="62"/>
        <v>0</v>
      </c>
      <c r="S1266" s="142">
        <v>0</v>
      </c>
      <c r="T1266" s="143">
        <f t="shared" si="63"/>
        <v>0</v>
      </c>
      <c r="AR1266" s="144" t="s">
        <v>293</v>
      </c>
      <c r="AT1266" s="144" t="s">
        <v>123</v>
      </c>
      <c r="AU1266" s="144" t="s">
        <v>129</v>
      </c>
      <c r="AY1266" s="17" t="s">
        <v>120</v>
      </c>
      <c r="BE1266" s="145">
        <f t="shared" si="64"/>
        <v>0</v>
      </c>
      <c r="BF1266" s="145">
        <f t="shared" si="65"/>
        <v>0</v>
      </c>
      <c r="BG1266" s="145">
        <f t="shared" si="66"/>
        <v>0</v>
      </c>
      <c r="BH1266" s="145">
        <f t="shared" si="67"/>
        <v>0</v>
      </c>
      <c r="BI1266" s="145">
        <f t="shared" si="68"/>
        <v>0</v>
      </c>
      <c r="BJ1266" s="17" t="s">
        <v>129</v>
      </c>
      <c r="BK1266" s="145">
        <f t="shared" si="69"/>
        <v>0</v>
      </c>
      <c r="BL1266" s="17" t="s">
        <v>293</v>
      </c>
      <c r="BM1266" s="144" t="s">
        <v>2334</v>
      </c>
    </row>
    <row r="1267" spans="2:65" s="1" customFormat="1" ht="24.2" customHeight="1">
      <c r="B1267" s="132"/>
      <c r="C1267" s="133" t="s">
        <v>2335</v>
      </c>
      <c r="D1267" s="133" t="s">
        <v>123</v>
      </c>
      <c r="E1267" s="134" t="s">
        <v>2336</v>
      </c>
      <c r="F1267" s="135" t="s">
        <v>2337</v>
      </c>
      <c r="G1267" s="136" t="s">
        <v>322</v>
      </c>
      <c r="H1267" s="137">
        <v>16</v>
      </c>
      <c r="I1267" s="138"/>
      <c r="J1267" s="139">
        <f t="shared" si="60"/>
        <v>0</v>
      </c>
      <c r="K1267" s="135" t="s">
        <v>1</v>
      </c>
      <c r="L1267" s="32"/>
      <c r="M1267" s="140" t="s">
        <v>1</v>
      </c>
      <c r="N1267" s="141" t="s">
        <v>43</v>
      </c>
      <c r="P1267" s="142">
        <f t="shared" si="61"/>
        <v>0</v>
      </c>
      <c r="Q1267" s="142">
        <v>0</v>
      </c>
      <c r="R1267" s="142">
        <f t="shared" si="62"/>
        <v>0</v>
      </c>
      <c r="S1267" s="142">
        <v>0</v>
      </c>
      <c r="T1267" s="143">
        <f t="shared" si="63"/>
        <v>0</v>
      </c>
      <c r="AR1267" s="144" t="s">
        <v>293</v>
      </c>
      <c r="AT1267" s="144" t="s">
        <v>123</v>
      </c>
      <c r="AU1267" s="144" t="s">
        <v>129</v>
      </c>
      <c r="AY1267" s="17" t="s">
        <v>120</v>
      </c>
      <c r="BE1267" s="145">
        <f t="shared" si="64"/>
        <v>0</v>
      </c>
      <c r="BF1267" s="145">
        <f t="shared" si="65"/>
        <v>0</v>
      </c>
      <c r="BG1267" s="145">
        <f t="shared" si="66"/>
        <v>0</v>
      </c>
      <c r="BH1267" s="145">
        <f t="shared" si="67"/>
        <v>0</v>
      </c>
      <c r="BI1267" s="145">
        <f t="shared" si="68"/>
        <v>0</v>
      </c>
      <c r="BJ1267" s="17" t="s">
        <v>129</v>
      </c>
      <c r="BK1267" s="145">
        <f t="shared" si="69"/>
        <v>0</v>
      </c>
      <c r="BL1267" s="17" t="s">
        <v>293</v>
      </c>
      <c r="BM1267" s="144" t="s">
        <v>2338</v>
      </c>
    </row>
    <row r="1268" spans="2:65" s="1" customFormat="1" ht="16.5" customHeight="1">
      <c r="B1268" s="132"/>
      <c r="C1268" s="133" t="s">
        <v>2339</v>
      </c>
      <c r="D1268" s="133" t="s">
        <v>123</v>
      </c>
      <c r="E1268" s="134" t="s">
        <v>2340</v>
      </c>
      <c r="F1268" s="135" t="s">
        <v>2341</v>
      </c>
      <c r="G1268" s="136" t="s">
        <v>322</v>
      </c>
      <c r="H1268" s="137">
        <v>32</v>
      </c>
      <c r="I1268" s="138"/>
      <c r="J1268" s="139">
        <f t="shared" si="60"/>
        <v>0</v>
      </c>
      <c r="K1268" s="135" t="s">
        <v>1</v>
      </c>
      <c r="L1268" s="32"/>
      <c r="M1268" s="140" t="s">
        <v>1</v>
      </c>
      <c r="N1268" s="141" t="s">
        <v>43</v>
      </c>
      <c r="P1268" s="142">
        <f t="shared" si="61"/>
        <v>0</v>
      </c>
      <c r="Q1268" s="142">
        <v>0</v>
      </c>
      <c r="R1268" s="142">
        <f t="shared" si="62"/>
        <v>0</v>
      </c>
      <c r="S1268" s="142">
        <v>0</v>
      </c>
      <c r="T1268" s="143">
        <f t="shared" si="63"/>
        <v>0</v>
      </c>
      <c r="AR1268" s="144" t="s">
        <v>293</v>
      </c>
      <c r="AT1268" s="144" t="s">
        <v>123</v>
      </c>
      <c r="AU1268" s="144" t="s">
        <v>129</v>
      </c>
      <c r="AY1268" s="17" t="s">
        <v>120</v>
      </c>
      <c r="BE1268" s="145">
        <f t="shared" si="64"/>
        <v>0</v>
      </c>
      <c r="BF1268" s="145">
        <f t="shared" si="65"/>
        <v>0</v>
      </c>
      <c r="BG1268" s="145">
        <f t="shared" si="66"/>
        <v>0</v>
      </c>
      <c r="BH1268" s="145">
        <f t="shared" si="67"/>
        <v>0</v>
      </c>
      <c r="BI1268" s="145">
        <f t="shared" si="68"/>
        <v>0</v>
      </c>
      <c r="BJ1268" s="17" t="s">
        <v>129</v>
      </c>
      <c r="BK1268" s="145">
        <f t="shared" si="69"/>
        <v>0</v>
      </c>
      <c r="BL1268" s="17" t="s">
        <v>293</v>
      </c>
      <c r="BM1268" s="144" t="s">
        <v>2342</v>
      </c>
    </row>
    <row r="1269" spans="2:65" s="1" customFormat="1" ht="16.5" customHeight="1">
      <c r="B1269" s="132"/>
      <c r="C1269" s="133" t="s">
        <v>2343</v>
      </c>
      <c r="D1269" s="133" t="s">
        <v>123</v>
      </c>
      <c r="E1269" s="134" t="s">
        <v>2344</v>
      </c>
      <c r="F1269" s="135" t="s">
        <v>2345</v>
      </c>
      <c r="G1269" s="136" t="s">
        <v>322</v>
      </c>
      <c r="H1269" s="137">
        <v>44</v>
      </c>
      <c r="I1269" s="138"/>
      <c r="J1269" s="139">
        <f t="shared" si="60"/>
        <v>0</v>
      </c>
      <c r="K1269" s="135" t="s">
        <v>1</v>
      </c>
      <c r="L1269" s="32"/>
      <c r="M1269" s="140" t="s">
        <v>1</v>
      </c>
      <c r="N1269" s="141" t="s">
        <v>43</v>
      </c>
      <c r="P1269" s="142">
        <f t="shared" si="61"/>
        <v>0</v>
      </c>
      <c r="Q1269" s="142">
        <v>0</v>
      </c>
      <c r="R1269" s="142">
        <f t="shared" si="62"/>
        <v>0</v>
      </c>
      <c r="S1269" s="142">
        <v>0</v>
      </c>
      <c r="T1269" s="143">
        <f t="shared" si="63"/>
        <v>0</v>
      </c>
      <c r="AR1269" s="144" t="s">
        <v>293</v>
      </c>
      <c r="AT1269" s="144" t="s">
        <v>123</v>
      </c>
      <c r="AU1269" s="144" t="s">
        <v>129</v>
      </c>
      <c r="AY1269" s="17" t="s">
        <v>120</v>
      </c>
      <c r="BE1269" s="145">
        <f t="shared" si="64"/>
        <v>0</v>
      </c>
      <c r="BF1269" s="145">
        <f t="shared" si="65"/>
        <v>0</v>
      </c>
      <c r="BG1269" s="145">
        <f t="shared" si="66"/>
        <v>0</v>
      </c>
      <c r="BH1269" s="145">
        <f t="shared" si="67"/>
        <v>0</v>
      </c>
      <c r="BI1269" s="145">
        <f t="shared" si="68"/>
        <v>0</v>
      </c>
      <c r="BJ1269" s="17" t="s">
        <v>129</v>
      </c>
      <c r="BK1269" s="145">
        <f t="shared" si="69"/>
        <v>0</v>
      </c>
      <c r="BL1269" s="17" t="s">
        <v>293</v>
      </c>
      <c r="BM1269" s="144" t="s">
        <v>2346</v>
      </c>
    </row>
    <row r="1270" spans="2:65" s="1" customFormat="1" ht="24.2" customHeight="1">
      <c r="B1270" s="132"/>
      <c r="C1270" s="133" t="s">
        <v>2347</v>
      </c>
      <c r="D1270" s="133" t="s">
        <v>123</v>
      </c>
      <c r="E1270" s="134" t="s">
        <v>2348</v>
      </c>
      <c r="F1270" s="135" t="s">
        <v>2349</v>
      </c>
      <c r="G1270" s="136" t="s">
        <v>322</v>
      </c>
      <c r="H1270" s="137">
        <v>6</v>
      </c>
      <c r="I1270" s="138"/>
      <c r="J1270" s="139">
        <f t="shared" si="60"/>
        <v>0</v>
      </c>
      <c r="K1270" s="135" t="s">
        <v>1</v>
      </c>
      <c r="L1270" s="32"/>
      <c r="M1270" s="140" t="s">
        <v>1</v>
      </c>
      <c r="N1270" s="141" t="s">
        <v>43</v>
      </c>
      <c r="P1270" s="142">
        <f t="shared" si="61"/>
        <v>0</v>
      </c>
      <c r="Q1270" s="142">
        <v>0</v>
      </c>
      <c r="R1270" s="142">
        <f t="shared" si="62"/>
        <v>0</v>
      </c>
      <c r="S1270" s="142">
        <v>0</v>
      </c>
      <c r="T1270" s="143">
        <f t="shared" si="63"/>
        <v>0</v>
      </c>
      <c r="AR1270" s="144" t="s">
        <v>293</v>
      </c>
      <c r="AT1270" s="144" t="s">
        <v>123</v>
      </c>
      <c r="AU1270" s="144" t="s">
        <v>129</v>
      </c>
      <c r="AY1270" s="17" t="s">
        <v>120</v>
      </c>
      <c r="BE1270" s="145">
        <f t="shared" si="64"/>
        <v>0</v>
      </c>
      <c r="BF1270" s="145">
        <f t="shared" si="65"/>
        <v>0</v>
      </c>
      <c r="BG1270" s="145">
        <f t="shared" si="66"/>
        <v>0</v>
      </c>
      <c r="BH1270" s="145">
        <f t="shared" si="67"/>
        <v>0</v>
      </c>
      <c r="BI1270" s="145">
        <f t="shared" si="68"/>
        <v>0</v>
      </c>
      <c r="BJ1270" s="17" t="s">
        <v>129</v>
      </c>
      <c r="BK1270" s="145">
        <f t="shared" si="69"/>
        <v>0</v>
      </c>
      <c r="BL1270" s="17" t="s">
        <v>293</v>
      </c>
      <c r="BM1270" s="144" t="s">
        <v>2350</v>
      </c>
    </row>
    <row r="1271" spans="2:65" s="1" customFormat="1" ht="24.2" customHeight="1">
      <c r="B1271" s="132"/>
      <c r="C1271" s="133" t="s">
        <v>2351</v>
      </c>
      <c r="D1271" s="133" t="s">
        <v>123</v>
      </c>
      <c r="E1271" s="134" t="s">
        <v>2352</v>
      </c>
      <c r="F1271" s="135" t="s">
        <v>2353</v>
      </c>
      <c r="G1271" s="136" t="s">
        <v>322</v>
      </c>
      <c r="H1271" s="137">
        <v>10</v>
      </c>
      <c r="I1271" s="138"/>
      <c r="J1271" s="139">
        <f t="shared" si="60"/>
        <v>0</v>
      </c>
      <c r="K1271" s="135" t="s">
        <v>1</v>
      </c>
      <c r="L1271" s="32"/>
      <c r="M1271" s="140" t="s">
        <v>1</v>
      </c>
      <c r="N1271" s="141" t="s">
        <v>43</v>
      </c>
      <c r="P1271" s="142">
        <f t="shared" si="61"/>
        <v>0</v>
      </c>
      <c r="Q1271" s="142">
        <v>0</v>
      </c>
      <c r="R1271" s="142">
        <f t="shared" si="62"/>
        <v>0</v>
      </c>
      <c r="S1271" s="142">
        <v>0</v>
      </c>
      <c r="T1271" s="143">
        <f t="shared" si="63"/>
        <v>0</v>
      </c>
      <c r="AR1271" s="144" t="s">
        <v>293</v>
      </c>
      <c r="AT1271" s="144" t="s">
        <v>123</v>
      </c>
      <c r="AU1271" s="144" t="s">
        <v>129</v>
      </c>
      <c r="AY1271" s="17" t="s">
        <v>120</v>
      </c>
      <c r="BE1271" s="145">
        <f t="shared" si="64"/>
        <v>0</v>
      </c>
      <c r="BF1271" s="145">
        <f t="shared" si="65"/>
        <v>0</v>
      </c>
      <c r="BG1271" s="145">
        <f t="shared" si="66"/>
        <v>0</v>
      </c>
      <c r="BH1271" s="145">
        <f t="shared" si="67"/>
        <v>0</v>
      </c>
      <c r="BI1271" s="145">
        <f t="shared" si="68"/>
        <v>0</v>
      </c>
      <c r="BJ1271" s="17" t="s">
        <v>129</v>
      </c>
      <c r="BK1271" s="145">
        <f t="shared" si="69"/>
        <v>0</v>
      </c>
      <c r="BL1271" s="17" t="s">
        <v>293</v>
      </c>
      <c r="BM1271" s="144" t="s">
        <v>2354</v>
      </c>
    </row>
    <row r="1272" spans="2:65" s="1" customFormat="1" ht="16.5" customHeight="1">
      <c r="B1272" s="132"/>
      <c r="C1272" s="133" t="s">
        <v>2355</v>
      </c>
      <c r="D1272" s="133" t="s">
        <v>123</v>
      </c>
      <c r="E1272" s="134" t="s">
        <v>2356</v>
      </c>
      <c r="F1272" s="135" t="s">
        <v>2357</v>
      </c>
      <c r="G1272" s="136" t="s">
        <v>322</v>
      </c>
      <c r="H1272" s="137">
        <v>6</v>
      </c>
      <c r="I1272" s="138"/>
      <c r="J1272" s="139">
        <f t="shared" si="60"/>
        <v>0</v>
      </c>
      <c r="K1272" s="135" t="s">
        <v>1</v>
      </c>
      <c r="L1272" s="32"/>
      <c r="M1272" s="140" t="s">
        <v>1</v>
      </c>
      <c r="N1272" s="141" t="s">
        <v>43</v>
      </c>
      <c r="P1272" s="142">
        <f t="shared" si="61"/>
        <v>0</v>
      </c>
      <c r="Q1272" s="142">
        <v>0</v>
      </c>
      <c r="R1272" s="142">
        <f t="shared" si="62"/>
        <v>0</v>
      </c>
      <c r="S1272" s="142">
        <v>0</v>
      </c>
      <c r="T1272" s="143">
        <f t="shared" si="63"/>
        <v>0</v>
      </c>
      <c r="AR1272" s="144" t="s">
        <v>293</v>
      </c>
      <c r="AT1272" s="144" t="s">
        <v>123</v>
      </c>
      <c r="AU1272" s="144" t="s">
        <v>129</v>
      </c>
      <c r="AY1272" s="17" t="s">
        <v>120</v>
      </c>
      <c r="BE1272" s="145">
        <f t="shared" si="64"/>
        <v>0</v>
      </c>
      <c r="BF1272" s="145">
        <f t="shared" si="65"/>
        <v>0</v>
      </c>
      <c r="BG1272" s="145">
        <f t="shared" si="66"/>
        <v>0</v>
      </c>
      <c r="BH1272" s="145">
        <f t="shared" si="67"/>
        <v>0</v>
      </c>
      <c r="BI1272" s="145">
        <f t="shared" si="68"/>
        <v>0</v>
      </c>
      <c r="BJ1272" s="17" t="s">
        <v>129</v>
      </c>
      <c r="BK1272" s="145">
        <f t="shared" si="69"/>
        <v>0</v>
      </c>
      <c r="BL1272" s="17" t="s">
        <v>293</v>
      </c>
      <c r="BM1272" s="144" t="s">
        <v>2358</v>
      </c>
    </row>
    <row r="1273" spans="2:65" s="1" customFormat="1" ht="21.75" customHeight="1">
      <c r="B1273" s="132"/>
      <c r="C1273" s="133" t="s">
        <v>2359</v>
      </c>
      <c r="D1273" s="133" t="s">
        <v>123</v>
      </c>
      <c r="E1273" s="134" t="s">
        <v>2360</v>
      </c>
      <c r="F1273" s="135" t="s">
        <v>2361</v>
      </c>
      <c r="G1273" s="136" t="s">
        <v>322</v>
      </c>
      <c r="H1273" s="137">
        <v>40</v>
      </c>
      <c r="I1273" s="138"/>
      <c r="J1273" s="139">
        <f t="shared" si="60"/>
        <v>0</v>
      </c>
      <c r="K1273" s="135" t="s">
        <v>1</v>
      </c>
      <c r="L1273" s="32"/>
      <c r="M1273" s="140" t="s">
        <v>1</v>
      </c>
      <c r="N1273" s="141" t="s">
        <v>43</v>
      </c>
      <c r="P1273" s="142">
        <f t="shared" si="61"/>
        <v>0</v>
      </c>
      <c r="Q1273" s="142">
        <v>0</v>
      </c>
      <c r="R1273" s="142">
        <f t="shared" si="62"/>
        <v>0</v>
      </c>
      <c r="S1273" s="142">
        <v>0</v>
      </c>
      <c r="T1273" s="143">
        <f t="shared" si="63"/>
        <v>0</v>
      </c>
      <c r="AR1273" s="144" t="s">
        <v>293</v>
      </c>
      <c r="AT1273" s="144" t="s">
        <v>123</v>
      </c>
      <c r="AU1273" s="144" t="s">
        <v>129</v>
      </c>
      <c r="AY1273" s="17" t="s">
        <v>120</v>
      </c>
      <c r="BE1273" s="145">
        <f t="shared" si="64"/>
        <v>0</v>
      </c>
      <c r="BF1273" s="145">
        <f t="shared" si="65"/>
        <v>0</v>
      </c>
      <c r="BG1273" s="145">
        <f t="shared" si="66"/>
        <v>0</v>
      </c>
      <c r="BH1273" s="145">
        <f t="shared" si="67"/>
        <v>0</v>
      </c>
      <c r="BI1273" s="145">
        <f t="shared" si="68"/>
        <v>0</v>
      </c>
      <c r="BJ1273" s="17" t="s">
        <v>129</v>
      </c>
      <c r="BK1273" s="145">
        <f t="shared" si="69"/>
        <v>0</v>
      </c>
      <c r="BL1273" s="17" t="s">
        <v>293</v>
      </c>
      <c r="BM1273" s="144" t="s">
        <v>2362</v>
      </c>
    </row>
    <row r="1274" spans="2:65" s="1" customFormat="1" ht="21.75" customHeight="1">
      <c r="B1274" s="132"/>
      <c r="C1274" s="133" t="s">
        <v>2363</v>
      </c>
      <c r="D1274" s="133" t="s">
        <v>123</v>
      </c>
      <c r="E1274" s="134" t="s">
        <v>2364</v>
      </c>
      <c r="F1274" s="135" t="s">
        <v>2365</v>
      </c>
      <c r="G1274" s="136" t="s">
        <v>322</v>
      </c>
      <c r="H1274" s="137">
        <v>4</v>
      </c>
      <c r="I1274" s="138"/>
      <c r="J1274" s="139">
        <f t="shared" si="60"/>
        <v>0</v>
      </c>
      <c r="K1274" s="135" t="s">
        <v>1</v>
      </c>
      <c r="L1274" s="32"/>
      <c r="M1274" s="140" t="s">
        <v>1</v>
      </c>
      <c r="N1274" s="141" t="s">
        <v>43</v>
      </c>
      <c r="P1274" s="142">
        <f t="shared" si="61"/>
        <v>0</v>
      </c>
      <c r="Q1274" s="142">
        <v>0</v>
      </c>
      <c r="R1274" s="142">
        <f t="shared" si="62"/>
        <v>0</v>
      </c>
      <c r="S1274" s="142">
        <v>0</v>
      </c>
      <c r="T1274" s="143">
        <f t="shared" si="63"/>
        <v>0</v>
      </c>
      <c r="AR1274" s="144" t="s">
        <v>293</v>
      </c>
      <c r="AT1274" s="144" t="s">
        <v>123</v>
      </c>
      <c r="AU1274" s="144" t="s">
        <v>129</v>
      </c>
      <c r="AY1274" s="17" t="s">
        <v>120</v>
      </c>
      <c r="BE1274" s="145">
        <f t="shared" si="64"/>
        <v>0</v>
      </c>
      <c r="BF1274" s="145">
        <f t="shared" si="65"/>
        <v>0</v>
      </c>
      <c r="BG1274" s="145">
        <f t="shared" si="66"/>
        <v>0</v>
      </c>
      <c r="BH1274" s="145">
        <f t="shared" si="67"/>
        <v>0</v>
      </c>
      <c r="BI1274" s="145">
        <f t="shared" si="68"/>
        <v>0</v>
      </c>
      <c r="BJ1274" s="17" t="s">
        <v>129</v>
      </c>
      <c r="BK1274" s="145">
        <f t="shared" si="69"/>
        <v>0</v>
      </c>
      <c r="BL1274" s="17" t="s">
        <v>293</v>
      </c>
      <c r="BM1274" s="144" t="s">
        <v>2366</v>
      </c>
    </row>
    <row r="1275" spans="2:65" s="1" customFormat="1" ht="16.5" customHeight="1">
      <c r="B1275" s="132"/>
      <c r="C1275" s="133" t="s">
        <v>2367</v>
      </c>
      <c r="D1275" s="133" t="s">
        <v>123</v>
      </c>
      <c r="E1275" s="134" t="s">
        <v>2368</v>
      </c>
      <c r="F1275" s="135" t="s">
        <v>2369</v>
      </c>
      <c r="G1275" s="136" t="s">
        <v>248</v>
      </c>
      <c r="H1275" s="137">
        <v>7.0000000000000001E-3</v>
      </c>
      <c r="I1275" s="138"/>
      <c r="J1275" s="139">
        <f t="shared" si="60"/>
        <v>0</v>
      </c>
      <c r="K1275" s="135" t="s">
        <v>1</v>
      </c>
      <c r="L1275" s="32"/>
      <c r="M1275" s="140" t="s">
        <v>1</v>
      </c>
      <c r="N1275" s="141" t="s">
        <v>43</v>
      </c>
      <c r="P1275" s="142">
        <f t="shared" si="61"/>
        <v>0</v>
      </c>
      <c r="Q1275" s="142">
        <v>0</v>
      </c>
      <c r="R1275" s="142">
        <f t="shared" si="62"/>
        <v>0</v>
      </c>
      <c r="S1275" s="142">
        <v>0</v>
      </c>
      <c r="T1275" s="143">
        <f t="shared" si="63"/>
        <v>0</v>
      </c>
      <c r="AR1275" s="144" t="s">
        <v>293</v>
      </c>
      <c r="AT1275" s="144" t="s">
        <v>123</v>
      </c>
      <c r="AU1275" s="144" t="s">
        <v>129</v>
      </c>
      <c r="AY1275" s="17" t="s">
        <v>120</v>
      </c>
      <c r="BE1275" s="145">
        <f t="shared" si="64"/>
        <v>0</v>
      </c>
      <c r="BF1275" s="145">
        <f t="shared" si="65"/>
        <v>0</v>
      </c>
      <c r="BG1275" s="145">
        <f t="shared" si="66"/>
        <v>0</v>
      </c>
      <c r="BH1275" s="145">
        <f t="shared" si="67"/>
        <v>0</v>
      </c>
      <c r="BI1275" s="145">
        <f t="shared" si="68"/>
        <v>0</v>
      </c>
      <c r="BJ1275" s="17" t="s">
        <v>129</v>
      </c>
      <c r="BK1275" s="145">
        <f t="shared" si="69"/>
        <v>0</v>
      </c>
      <c r="BL1275" s="17" t="s">
        <v>293</v>
      </c>
      <c r="BM1275" s="144" t="s">
        <v>2370</v>
      </c>
    </row>
    <row r="1276" spans="2:65" s="1" customFormat="1" ht="16.5" customHeight="1">
      <c r="B1276" s="132"/>
      <c r="C1276" s="133" t="s">
        <v>2371</v>
      </c>
      <c r="D1276" s="133" t="s">
        <v>123</v>
      </c>
      <c r="E1276" s="134" t="s">
        <v>2372</v>
      </c>
      <c r="F1276" s="135" t="s">
        <v>2373</v>
      </c>
      <c r="G1276" s="136" t="s">
        <v>228</v>
      </c>
      <c r="H1276" s="137">
        <v>138</v>
      </c>
      <c r="I1276" s="138"/>
      <c r="J1276" s="139">
        <f t="shared" si="60"/>
        <v>0</v>
      </c>
      <c r="K1276" s="135" t="s">
        <v>1</v>
      </c>
      <c r="L1276" s="32"/>
      <c r="M1276" s="140" t="s">
        <v>1</v>
      </c>
      <c r="N1276" s="141" t="s">
        <v>43</v>
      </c>
      <c r="P1276" s="142">
        <f t="shared" si="61"/>
        <v>0</v>
      </c>
      <c r="Q1276" s="142">
        <v>0</v>
      </c>
      <c r="R1276" s="142">
        <f t="shared" si="62"/>
        <v>0</v>
      </c>
      <c r="S1276" s="142">
        <v>0</v>
      </c>
      <c r="T1276" s="143">
        <f t="shared" si="63"/>
        <v>0</v>
      </c>
      <c r="AR1276" s="144" t="s">
        <v>293</v>
      </c>
      <c r="AT1276" s="144" t="s">
        <v>123</v>
      </c>
      <c r="AU1276" s="144" t="s">
        <v>129</v>
      </c>
      <c r="AY1276" s="17" t="s">
        <v>120</v>
      </c>
      <c r="BE1276" s="145">
        <f t="shared" si="64"/>
        <v>0</v>
      </c>
      <c r="BF1276" s="145">
        <f t="shared" si="65"/>
        <v>0</v>
      </c>
      <c r="BG1276" s="145">
        <f t="shared" si="66"/>
        <v>0</v>
      </c>
      <c r="BH1276" s="145">
        <f t="shared" si="67"/>
        <v>0</v>
      </c>
      <c r="BI1276" s="145">
        <f t="shared" si="68"/>
        <v>0</v>
      </c>
      <c r="BJ1276" s="17" t="s">
        <v>129</v>
      </c>
      <c r="BK1276" s="145">
        <f t="shared" si="69"/>
        <v>0</v>
      </c>
      <c r="BL1276" s="17" t="s">
        <v>293</v>
      </c>
      <c r="BM1276" s="144" t="s">
        <v>2374</v>
      </c>
    </row>
    <row r="1277" spans="2:65" s="1" customFormat="1" ht="24.2" customHeight="1">
      <c r="B1277" s="132"/>
      <c r="C1277" s="133" t="s">
        <v>2375</v>
      </c>
      <c r="D1277" s="133" t="s">
        <v>123</v>
      </c>
      <c r="E1277" s="134" t="s">
        <v>2376</v>
      </c>
      <c r="F1277" s="135" t="s">
        <v>2377</v>
      </c>
      <c r="G1277" s="136" t="s">
        <v>322</v>
      </c>
      <c r="H1277" s="137">
        <v>17</v>
      </c>
      <c r="I1277" s="138"/>
      <c r="J1277" s="139">
        <f t="shared" si="60"/>
        <v>0</v>
      </c>
      <c r="K1277" s="135" t="s">
        <v>1</v>
      </c>
      <c r="L1277" s="32"/>
      <c r="M1277" s="140" t="s">
        <v>1</v>
      </c>
      <c r="N1277" s="141" t="s">
        <v>43</v>
      </c>
      <c r="P1277" s="142">
        <f t="shared" si="61"/>
        <v>0</v>
      </c>
      <c r="Q1277" s="142">
        <v>0</v>
      </c>
      <c r="R1277" s="142">
        <f t="shared" si="62"/>
        <v>0</v>
      </c>
      <c r="S1277" s="142">
        <v>0</v>
      </c>
      <c r="T1277" s="143">
        <f t="shared" si="63"/>
        <v>0</v>
      </c>
      <c r="AR1277" s="144" t="s">
        <v>293</v>
      </c>
      <c r="AT1277" s="144" t="s">
        <v>123</v>
      </c>
      <c r="AU1277" s="144" t="s">
        <v>129</v>
      </c>
      <c r="AY1277" s="17" t="s">
        <v>120</v>
      </c>
      <c r="BE1277" s="145">
        <f t="shared" si="64"/>
        <v>0</v>
      </c>
      <c r="BF1277" s="145">
        <f t="shared" si="65"/>
        <v>0</v>
      </c>
      <c r="BG1277" s="145">
        <f t="shared" si="66"/>
        <v>0</v>
      </c>
      <c r="BH1277" s="145">
        <f t="shared" si="67"/>
        <v>0</v>
      </c>
      <c r="BI1277" s="145">
        <f t="shared" si="68"/>
        <v>0</v>
      </c>
      <c r="BJ1277" s="17" t="s">
        <v>129</v>
      </c>
      <c r="BK1277" s="145">
        <f t="shared" si="69"/>
        <v>0</v>
      </c>
      <c r="BL1277" s="17" t="s">
        <v>293</v>
      </c>
      <c r="BM1277" s="144" t="s">
        <v>2378</v>
      </c>
    </row>
    <row r="1278" spans="2:65" s="1" customFormat="1" ht="24.2" customHeight="1">
      <c r="B1278" s="132"/>
      <c r="C1278" s="133" t="s">
        <v>2379</v>
      </c>
      <c r="D1278" s="133" t="s">
        <v>123</v>
      </c>
      <c r="E1278" s="134" t="s">
        <v>2380</v>
      </c>
      <c r="F1278" s="135" t="s">
        <v>2381</v>
      </c>
      <c r="G1278" s="136" t="s">
        <v>322</v>
      </c>
      <c r="H1278" s="137">
        <v>4</v>
      </c>
      <c r="I1278" s="138"/>
      <c r="J1278" s="139">
        <f t="shared" si="60"/>
        <v>0</v>
      </c>
      <c r="K1278" s="135" t="s">
        <v>1</v>
      </c>
      <c r="L1278" s="32"/>
      <c r="M1278" s="140" t="s">
        <v>1</v>
      </c>
      <c r="N1278" s="141" t="s">
        <v>43</v>
      </c>
      <c r="P1278" s="142">
        <f t="shared" si="61"/>
        <v>0</v>
      </c>
      <c r="Q1278" s="142">
        <v>0</v>
      </c>
      <c r="R1278" s="142">
        <f t="shared" si="62"/>
        <v>0</v>
      </c>
      <c r="S1278" s="142">
        <v>0</v>
      </c>
      <c r="T1278" s="143">
        <f t="shared" si="63"/>
        <v>0</v>
      </c>
      <c r="AR1278" s="144" t="s">
        <v>293</v>
      </c>
      <c r="AT1278" s="144" t="s">
        <v>123</v>
      </c>
      <c r="AU1278" s="144" t="s">
        <v>129</v>
      </c>
      <c r="AY1278" s="17" t="s">
        <v>120</v>
      </c>
      <c r="BE1278" s="145">
        <f t="shared" si="64"/>
        <v>0</v>
      </c>
      <c r="BF1278" s="145">
        <f t="shared" si="65"/>
        <v>0</v>
      </c>
      <c r="BG1278" s="145">
        <f t="shared" si="66"/>
        <v>0</v>
      </c>
      <c r="BH1278" s="145">
        <f t="shared" si="67"/>
        <v>0</v>
      </c>
      <c r="BI1278" s="145">
        <f t="shared" si="68"/>
        <v>0</v>
      </c>
      <c r="BJ1278" s="17" t="s">
        <v>129</v>
      </c>
      <c r="BK1278" s="145">
        <f t="shared" si="69"/>
        <v>0</v>
      </c>
      <c r="BL1278" s="17" t="s">
        <v>293</v>
      </c>
      <c r="BM1278" s="144" t="s">
        <v>2382</v>
      </c>
    </row>
    <row r="1279" spans="2:65" s="1" customFormat="1" ht="16.5" customHeight="1">
      <c r="B1279" s="132"/>
      <c r="C1279" s="133" t="s">
        <v>2383</v>
      </c>
      <c r="D1279" s="133" t="s">
        <v>123</v>
      </c>
      <c r="E1279" s="134" t="s">
        <v>2384</v>
      </c>
      <c r="F1279" s="135" t="s">
        <v>2385</v>
      </c>
      <c r="G1279" s="136" t="s">
        <v>322</v>
      </c>
      <c r="H1279" s="137">
        <v>1</v>
      </c>
      <c r="I1279" s="138"/>
      <c r="J1279" s="139">
        <f t="shared" si="60"/>
        <v>0</v>
      </c>
      <c r="K1279" s="135" t="s">
        <v>1</v>
      </c>
      <c r="L1279" s="32"/>
      <c r="M1279" s="140" t="s">
        <v>1</v>
      </c>
      <c r="N1279" s="141" t="s">
        <v>43</v>
      </c>
      <c r="P1279" s="142">
        <f t="shared" si="61"/>
        <v>0</v>
      </c>
      <c r="Q1279" s="142">
        <v>0</v>
      </c>
      <c r="R1279" s="142">
        <f t="shared" si="62"/>
        <v>0</v>
      </c>
      <c r="S1279" s="142">
        <v>0</v>
      </c>
      <c r="T1279" s="143">
        <f t="shared" si="63"/>
        <v>0</v>
      </c>
      <c r="AR1279" s="144" t="s">
        <v>293</v>
      </c>
      <c r="AT1279" s="144" t="s">
        <v>123</v>
      </c>
      <c r="AU1279" s="144" t="s">
        <v>129</v>
      </c>
      <c r="AY1279" s="17" t="s">
        <v>120</v>
      </c>
      <c r="BE1279" s="145">
        <f t="shared" si="64"/>
        <v>0</v>
      </c>
      <c r="BF1279" s="145">
        <f t="shared" si="65"/>
        <v>0</v>
      </c>
      <c r="BG1279" s="145">
        <f t="shared" si="66"/>
        <v>0</v>
      </c>
      <c r="BH1279" s="145">
        <f t="shared" si="67"/>
        <v>0</v>
      </c>
      <c r="BI1279" s="145">
        <f t="shared" si="68"/>
        <v>0</v>
      </c>
      <c r="BJ1279" s="17" t="s">
        <v>129</v>
      </c>
      <c r="BK1279" s="145">
        <f t="shared" si="69"/>
        <v>0</v>
      </c>
      <c r="BL1279" s="17" t="s">
        <v>293</v>
      </c>
      <c r="BM1279" s="144" t="s">
        <v>2386</v>
      </c>
    </row>
    <row r="1280" spans="2:65" s="1" customFormat="1" ht="21.75" customHeight="1">
      <c r="B1280" s="132"/>
      <c r="C1280" s="133" t="s">
        <v>2387</v>
      </c>
      <c r="D1280" s="133" t="s">
        <v>123</v>
      </c>
      <c r="E1280" s="134" t="s">
        <v>2388</v>
      </c>
      <c r="F1280" s="135" t="s">
        <v>2389</v>
      </c>
      <c r="G1280" s="136" t="s">
        <v>248</v>
      </c>
      <c r="H1280" s="137">
        <v>0.63100000000000001</v>
      </c>
      <c r="I1280" s="138"/>
      <c r="J1280" s="139">
        <f t="shared" si="60"/>
        <v>0</v>
      </c>
      <c r="K1280" s="135" t="s">
        <v>1</v>
      </c>
      <c r="L1280" s="32"/>
      <c r="M1280" s="140" t="s">
        <v>1</v>
      </c>
      <c r="N1280" s="141" t="s">
        <v>43</v>
      </c>
      <c r="P1280" s="142">
        <f t="shared" si="61"/>
        <v>0</v>
      </c>
      <c r="Q1280" s="142">
        <v>0</v>
      </c>
      <c r="R1280" s="142">
        <f t="shared" si="62"/>
        <v>0</v>
      </c>
      <c r="S1280" s="142">
        <v>0</v>
      </c>
      <c r="T1280" s="143">
        <f t="shared" si="63"/>
        <v>0</v>
      </c>
      <c r="AR1280" s="144" t="s">
        <v>293</v>
      </c>
      <c r="AT1280" s="144" t="s">
        <v>123</v>
      </c>
      <c r="AU1280" s="144" t="s">
        <v>129</v>
      </c>
      <c r="AY1280" s="17" t="s">
        <v>120</v>
      </c>
      <c r="BE1280" s="145">
        <f t="shared" si="64"/>
        <v>0</v>
      </c>
      <c r="BF1280" s="145">
        <f t="shared" si="65"/>
        <v>0</v>
      </c>
      <c r="BG1280" s="145">
        <f t="shared" si="66"/>
        <v>0</v>
      </c>
      <c r="BH1280" s="145">
        <f t="shared" si="67"/>
        <v>0</v>
      </c>
      <c r="BI1280" s="145">
        <f t="shared" si="68"/>
        <v>0</v>
      </c>
      <c r="BJ1280" s="17" t="s">
        <v>129</v>
      </c>
      <c r="BK1280" s="145">
        <f t="shared" si="69"/>
        <v>0</v>
      </c>
      <c r="BL1280" s="17" t="s">
        <v>293</v>
      </c>
      <c r="BM1280" s="144" t="s">
        <v>2390</v>
      </c>
    </row>
    <row r="1281" spans="2:65" s="1" customFormat="1" ht="21.75" customHeight="1">
      <c r="B1281" s="132"/>
      <c r="C1281" s="133" t="s">
        <v>2391</v>
      </c>
      <c r="D1281" s="133" t="s">
        <v>123</v>
      </c>
      <c r="E1281" s="134" t="s">
        <v>2392</v>
      </c>
      <c r="F1281" s="135" t="s">
        <v>2393</v>
      </c>
      <c r="G1281" s="136" t="s">
        <v>322</v>
      </c>
      <c r="H1281" s="137">
        <v>1</v>
      </c>
      <c r="I1281" s="138"/>
      <c r="J1281" s="139">
        <f t="shared" si="60"/>
        <v>0</v>
      </c>
      <c r="K1281" s="135" t="s">
        <v>1</v>
      </c>
      <c r="L1281" s="32"/>
      <c r="M1281" s="140" t="s">
        <v>1</v>
      </c>
      <c r="N1281" s="141" t="s">
        <v>43</v>
      </c>
      <c r="P1281" s="142">
        <f t="shared" si="61"/>
        <v>0</v>
      </c>
      <c r="Q1281" s="142">
        <v>0</v>
      </c>
      <c r="R1281" s="142">
        <f t="shared" si="62"/>
        <v>0</v>
      </c>
      <c r="S1281" s="142">
        <v>0</v>
      </c>
      <c r="T1281" s="143">
        <f t="shared" si="63"/>
        <v>0</v>
      </c>
      <c r="AR1281" s="144" t="s">
        <v>293</v>
      </c>
      <c r="AT1281" s="144" t="s">
        <v>123</v>
      </c>
      <c r="AU1281" s="144" t="s">
        <v>129</v>
      </c>
      <c r="AY1281" s="17" t="s">
        <v>120</v>
      </c>
      <c r="BE1281" s="145">
        <f t="shared" si="64"/>
        <v>0</v>
      </c>
      <c r="BF1281" s="145">
        <f t="shared" si="65"/>
        <v>0</v>
      </c>
      <c r="BG1281" s="145">
        <f t="shared" si="66"/>
        <v>0</v>
      </c>
      <c r="BH1281" s="145">
        <f t="shared" si="67"/>
        <v>0</v>
      </c>
      <c r="BI1281" s="145">
        <f t="shared" si="68"/>
        <v>0</v>
      </c>
      <c r="BJ1281" s="17" t="s">
        <v>129</v>
      </c>
      <c r="BK1281" s="145">
        <f t="shared" si="69"/>
        <v>0</v>
      </c>
      <c r="BL1281" s="17" t="s">
        <v>293</v>
      </c>
      <c r="BM1281" s="144" t="s">
        <v>2394</v>
      </c>
    </row>
    <row r="1282" spans="2:65" s="1" customFormat="1" ht="21.75" customHeight="1">
      <c r="B1282" s="132"/>
      <c r="C1282" s="133" t="s">
        <v>2395</v>
      </c>
      <c r="D1282" s="133" t="s">
        <v>123</v>
      </c>
      <c r="E1282" s="134" t="s">
        <v>2396</v>
      </c>
      <c r="F1282" s="135" t="s">
        <v>2397</v>
      </c>
      <c r="G1282" s="136" t="s">
        <v>322</v>
      </c>
      <c r="H1282" s="137">
        <v>1</v>
      </c>
      <c r="I1282" s="138"/>
      <c r="J1282" s="139">
        <f t="shared" ref="J1282:J1299" si="70">ROUND(I1282*H1282,2)</f>
        <v>0</v>
      </c>
      <c r="K1282" s="135" t="s">
        <v>1</v>
      </c>
      <c r="L1282" s="32"/>
      <c r="M1282" s="140" t="s">
        <v>1</v>
      </c>
      <c r="N1282" s="141" t="s">
        <v>43</v>
      </c>
      <c r="P1282" s="142">
        <f t="shared" ref="P1282:P1299" si="71">O1282*H1282</f>
        <v>0</v>
      </c>
      <c r="Q1282" s="142">
        <v>0</v>
      </c>
      <c r="R1282" s="142">
        <f t="shared" ref="R1282:R1299" si="72">Q1282*H1282</f>
        <v>0</v>
      </c>
      <c r="S1282" s="142">
        <v>0</v>
      </c>
      <c r="T1282" s="143">
        <f t="shared" ref="T1282:T1299" si="73">S1282*H1282</f>
        <v>0</v>
      </c>
      <c r="AR1282" s="144" t="s">
        <v>293</v>
      </c>
      <c r="AT1282" s="144" t="s">
        <v>123</v>
      </c>
      <c r="AU1282" s="144" t="s">
        <v>129</v>
      </c>
      <c r="AY1282" s="17" t="s">
        <v>120</v>
      </c>
      <c r="BE1282" s="145">
        <f t="shared" ref="BE1282:BE1299" si="74">IF(N1282="základní",J1282,0)</f>
        <v>0</v>
      </c>
      <c r="BF1282" s="145">
        <f t="shared" ref="BF1282:BF1299" si="75">IF(N1282="snížená",J1282,0)</f>
        <v>0</v>
      </c>
      <c r="BG1282" s="145">
        <f t="shared" ref="BG1282:BG1299" si="76">IF(N1282="zákl. přenesená",J1282,0)</f>
        <v>0</v>
      </c>
      <c r="BH1282" s="145">
        <f t="shared" ref="BH1282:BH1299" si="77">IF(N1282="sníž. přenesená",J1282,0)</f>
        <v>0</v>
      </c>
      <c r="BI1282" s="145">
        <f t="shared" ref="BI1282:BI1299" si="78">IF(N1282="nulová",J1282,0)</f>
        <v>0</v>
      </c>
      <c r="BJ1282" s="17" t="s">
        <v>129</v>
      </c>
      <c r="BK1282" s="145">
        <f t="shared" ref="BK1282:BK1299" si="79">ROUND(I1282*H1282,2)</f>
        <v>0</v>
      </c>
      <c r="BL1282" s="17" t="s">
        <v>293</v>
      </c>
      <c r="BM1282" s="144" t="s">
        <v>2398</v>
      </c>
    </row>
    <row r="1283" spans="2:65" s="1" customFormat="1" ht="24.2" customHeight="1">
      <c r="B1283" s="132"/>
      <c r="C1283" s="133" t="s">
        <v>2399</v>
      </c>
      <c r="D1283" s="133" t="s">
        <v>123</v>
      </c>
      <c r="E1283" s="134" t="s">
        <v>2400</v>
      </c>
      <c r="F1283" s="135" t="s">
        <v>2401</v>
      </c>
      <c r="G1283" s="136" t="s">
        <v>322</v>
      </c>
      <c r="H1283" s="137">
        <v>1</v>
      </c>
      <c r="I1283" s="138"/>
      <c r="J1283" s="139">
        <f t="shared" si="70"/>
        <v>0</v>
      </c>
      <c r="K1283" s="135" t="s">
        <v>1</v>
      </c>
      <c r="L1283" s="32"/>
      <c r="M1283" s="140" t="s">
        <v>1</v>
      </c>
      <c r="N1283" s="141" t="s">
        <v>43</v>
      </c>
      <c r="P1283" s="142">
        <f t="shared" si="71"/>
        <v>0</v>
      </c>
      <c r="Q1283" s="142">
        <v>0</v>
      </c>
      <c r="R1283" s="142">
        <f t="shared" si="72"/>
        <v>0</v>
      </c>
      <c r="S1283" s="142">
        <v>0</v>
      </c>
      <c r="T1283" s="143">
        <f t="shared" si="73"/>
        <v>0</v>
      </c>
      <c r="AR1283" s="144" t="s">
        <v>293</v>
      </c>
      <c r="AT1283" s="144" t="s">
        <v>123</v>
      </c>
      <c r="AU1283" s="144" t="s">
        <v>129</v>
      </c>
      <c r="AY1283" s="17" t="s">
        <v>120</v>
      </c>
      <c r="BE1283" s="145">
        <f t="shared" si="74"/>
        <v>0</v>
      </c>
      <c r="BF1283" s="145">
        <f t="shared" si="75"/>
        <v>0</v>
      </c>
      <c r="BG1283" s="145">
        <f t="shared" si="76"/>
        <v>0</v>
      </c>
      <c r="BH1283" s="145">
        <f t="shared" si="77"/>
        <v>0</v>
      </c>
      <c r="BI1283" s="145">
        <f t="shared" si="78"/>
        <v>0</v>
      </c>
      <c r="BJ1283" s="17" t="s">
        <v>129</v>
      </c>
      <c r="BK1283" s="145">
        <f t="shared" si="79"/>
        <v>0</v>
      </c>
      <c r="BL1283" s="17" t="s">
        <v>293</v>
      </c>
      <c r="BM1283" s="144" t="s">
        <v>2402</v>
      </c>
    </row>
    <row r="1284" spans="2:65" s="1" customFormat="1" ht="16.5" customHeight="1">
      <c r="B1284" s="132"/>
      <c r="C1284" s="133" t="s">
        <v>2403</v>
      </c>
      <c r="D1284" s="133" t="s">
        <v>123</v>
      </c>
      <c r="E1284" s="134" t="s">
        <v>2404</v>
      </c>
      <c r="F1284" s="135" t="s">
        <v>2405</v>
      </c>
      <c r="G1284" s="136" t="s">
        <v>322</v>
      </c>
      <c r="H1284" s="137">
        <v>1</v>
      </c>
      <c r="I1284" s="138"/>
      <c r="J1284" s="139">
        <f t="shared" si="70"/>
        <v>0</v>
      </c>
      <c r="K1284" s="135" t="s">
        <v>1</v>
      </c>
      <c r="L1284" s="32"/>
      <c r="M1284" s="140" t="s">
        <v>1</v>
      </c>
      <c r="N1284" s="141" t="s">
        <v>43</v>
      </c>
      <c r="P1284" s="142">
        <f t="shared" si="71"/>
        <v>0</v>
      </c>
      <c r="Q1284" s="142">
        <v>0</v>
      </c>
      <c r="R1284" s="142">
        <f t="shared" si="72"/>
        <v>0</v>
      </c>
      <c r="S1284" s="142">
        <v>0</v>
      </c>
      <c r="T1284" s="143">
        <f t="shared" si="73"/>
        <v>0</v>
      </c>
      <c r="AR1284" s="144" t="s">
        <v>293</v>
      </c>
      <c r="AT1284" s="144" t="s">
        <v>123</v>
      </c>
      <c r="AU1284" s="144" t="s">
        <v>129</v>
      </c>
      <c r="AY1284" s="17" t="s">
        <v>120</v>
      </c>
      <c r="BE1284" s="145">
        <f t="shared" si="74"/>
        <v>0</v>
      </c>
      <c r="BF1284" s="145">
        <f t="shared" si="75"/>
        <v>0</v>
      </c>
      <c r="BG1284" s="145">
        <f t="shared" si="76"/>
        <v>0</v>
      </c>
      <c r="BH1284" s="145">
        <f t="shared" si="77"/>
        <v>0</v>
      </c>
      <c r="BI1284" s="145">
        <f t="shared" si="78"/>
        <v>0</v>
      </c>
      <c r="BJ1284" s="17" t="s">
        <v>129</v>
      </c>
      <c r="BK1284" s="145">
        <f t="shared" si="79"/>
        <v>0</v>
      </c>
      <c r="BL1284" s="17" t="s">
        <v>293</v>
      </c>
      <c r="BM1284" s="144" t="s">
        <v>2406</v>
      </c>
    </row>
    <row r="1285" spans="2:65" s="1" customFormat="1" ht="16.5" customHeight="1">
      <c r="B1285" s="132"/>
      <c r="C1285" s="133" t="s">
        <v>2407</v>
      </c>
      <c r="D1285" s="133" t="s">
        <v>123</v>
      </c>
      <c r="E1285" s="134" t="s">
        <v>2408</v>
      </c>
      <c r="F1285" s="135" t="s">
        <v>2409</v>
      </c>
      <c r="G1285" s="136" t="s">
        <v>322</v>
      </c>
      <c r="H1285" s="137">
        <v>1</v>
      </c>
      <c r="I1285" s="138"/>
      <c r="J1285" s="139">
        <f t="shared" si="70"/>
        <v>0</v>
      </c>
      <c r="K1285" s="135" t="s">
        <v>1</v>
      </c>
      <c r="L1285" s="32"/>
      <c r="M1285" s="140" t="s">
        <v>1</v>
      </c>
      <c r="N1285" s="141" t="s">
        <v>43</v>
      </c>
      <c r="P1285" s="142">
        <f t="shared" si="71"/>
        <v>0</v>
      </c>
      <c r="Q1285" s="142">
        <v>0</v>
      </c>
      <c r="R1285" s="142">
        <f t="shared" si="72"/>
        <v>0</v>
      </c>
      <c r="S1285" s="142">
        <v>0</v>
      </c>
      <c r="T1285" s="143">
        <f t="shared" si="73"/>
        <v>0</v>
      </c>
      <c r="AR1285" s="144" t="s">
        <v>293</v>
      </c>
      <c r="AT1285" s="144" t="s">
        <v>123</v>
      </c>
      <c r="AU1285" s="144" t="s">
        <v>129</v>
      </c>
      <c r="AY1285" s="17" t="s">
        <v>120</v>
      </c>
      <c r="BE1285" s="145">
        <f t="shared" si="74"/>
        <v>0</v>
      </c>
      <c r="BF1285" s="145">
        <f t="shared" si="75"/>
        <v>0</v>
      </c>
      <c r="BG1285" s="145">
        <f t="shared" si="76"/>
        <v>0</v>
      </c>
      <c r="BH1285" s="145">
        <f t="shared" si="77"/>
        <v>0</v>
      </c>
      <c r="BI1285" s="145">
        <f t="shared" si="78"/>
        <v>0</v>
      </c>
      <c r="BJ1285" s="17" t="s">
        <v>129</v>
      </c>
      <c r="BK1285" s="145">
        <f t="shared" si="79"/>
        <v>0</v>
      </c>
      <c r="BL1285" s="17" t="s">
        <v>293</v>
      </c>
      <c r="BM1285" s="144" t="s">
        <v>2410</v>
      </c>
    </row>
    <row r="1286" spans="2:65" s="1" customFormat="1" ht="16.5" customHeight="1">
      <c r="B1286" s="132"/>
      <c r="C1286" s="133" t="s">
        <v>2411</v>
      </c>
      <c r="D1286" s="133" t="s">
        <v>123</v>
      </c>
      <c r="E1286" s="134" t="s">
        <v>2412</v>
      </c>
      <c r="F1286" s="135" t="s">
        <v>2413</v>
      </c>
      <c r="G1286" s="136" t="s">
        <v>322</v>
      </c>
      <c r="H1286" s="137">
        <v>2</v>
      </c>
      <c r="I1286" s="138"/>
      <c r="J1286" s="139">
        <f t="shared" si="70"/>
        <v>0</v>
      </c>
      <c r="K1286" s="135" t="s">
        <v>1</v>
      </c>
      <c r="L1286" s="32"/>
      <c r="M1286" s="140" t="s">
        <v>1</v>
      </c>
      <c r="N1286" s="141" t="s">
        <v>43</v>
      </c>
      <c r="P1286" s="142">
        <f t="shared" si="71"/>
        <v>0</v>
      </c>
      <c r="Q1286" s="142">
        <v>0</v>
      </c>
      <c r="R1286" s="142">
        <f t="shared" si="72"/>
        <v>0</v>
      </c>
      <c r="S1286" s="142">
        <v>0</v>
      </c>
      <c r="T1286" s="143">
        <f t="shared" si="73"/>
        <v>0</v>
      </c>
      <c r="AR1286" s="144" t="s">
        <v>293</v>
      </c>
      <c r="AT1286" s="144" t="s">
        <v>123</v>
      </c>
      <c r="AU1286" s="144" t="s">
        <v>129</v>
      </c>
      <c r="AY1286" s="17" t="s">
        <v>120</v>
      </c>
      <c r="BE1286" s="145">
        <f t="shared" si="74"/>
        <v>0</v>
      </c>
      <c r="BF1286" s="145">
        <f t="shared" si="75"/>
        <v>0</v>
      </c>
      <c r="BG1286" s="145">
        <f t="shared" si="76"/>
        <v>0</v>
      </c>
      <c r="BH1286" s="145">
        <f t="shared" si="77"/>
        <v>0</v>
      </c>
      <c r="BI1286" s="145">
        <f t="shared" si="78"/>
        <v>0</v>
      </c>
      <c r="BJ1286" s="17" t="s">
        <v>129</v>
      </c>
      <c r="BK1286" s="145">
        <f t="shared" si="79"/>
        <v>0</v>
      </c>
      <c r="BL1286" s="17" t="s">
        <v>293</v>
      </c>
      <c r="BM1286" s="144" t="s">
        <v>2414</v>
      </c>
    </row>
    <row r="1287" spans="2:65" s="1" customFormat="1" ht="16.5" customHeight="1">
      <c r="B1287" s="132"/>
      <c r="C1287" s="133" t="s">
        <v>2415</v>
      </c>
      <c r="D1287" s="133" t="s">
        <v>123</v>
      </c>
      <c r="E1287" s="134" t="s">
        <v>2416</v>
      </c>
      <c r="F1287" s="135" t="s">
        <v>2417</v>
      </c>
      <c r="G1287" s="136" t="s">
        <v>322</v>
      </c>
      <c r="H1287" s="137">
        <v>4</v>
      </c>
      <c r="I1287" s="138"/>
      <c r="J1287" s="139">
        <f t="shared" si="70"/>
        <v>0</v>
      </c>
      <c r="K1287" s="135" t="s">
        <v>1</v>
      </c>
      <c r="L1287" s="32"/>
      <c r="M1287" s="140" t="s">
        <v>1</v>
      </c>
      <c r="N1287" s="141" t="s">
        <v>43</v>
      </c>
      <c r="P1287" s="142">
        <f t="shared" si="71"/>
        <v>0</v>
      </c>
      <c r="Q1287" s="142">
        <v>0</v>
      </c>
      <c r="R1287" s="142">
        <f t="shared" si="72"/>
        <v>0</v>
      </c>
      <c r="S1287" s="142">
        <v>0</v>
      </c>
      <c r="T1287" s="143">
        <f t="shared" si="73"/>
        <v>0</v>
      </c>
      <c r="AR1287" s="144" t="s">
        <v>293</v>
      </c>
      <c r="AT1287" s="144" t="s">
        <v>123</v>
      </c>
      <c r="AU1287" s="144" t="s">
        <v>129</v>
      </c>
      <c r="AY1287" s="17" t="s">
        <v>120</v>
      </c>
      <c r="BE1287" s="145">
        <f t="shared" si="74"/>
        <v>0</v>
      </c>
      <c r="BF1287" s="145">
        <f t="shared" si="75"/>
        <v>0</v>
      </c>
      <c r="BG1287" s="145">
        <f t="shared" si="76"/>
        <v>0</v>
      </c>
      <c r="BH1287" s="145">
        <f t="shared" si="77"/>
        <v>0</v>
      </c>
      <c r="BI1287" s="145">
        <f t="shared" si="78"/>
        <v>0</v>
      </c>
      <c r="BJ1287" s="17" t="s">
        <v>129</v>
      </c>
      <c r="BK1287" s="145">
        <f t="shared" si="79"/>
        <v>0</v>
      </c>
      <c r="BL1287" s="17" t="s">
        <v>293</v>
      </c>
      <c r="BM1287" s="144" t="s">
        <v>2418</v>
      </c>
    </row>
    <row r="1288" spans="2:65" s="1" customFormat="1" ht="16.5" customHeight="1">
      <c r="B1288" s="132"/>
      <c r="C1288" s="133" t="s">
        <v>2419</v>
      </c>
      <c r="D1288" s="133" t="s">
        <v>123</v>
      </c>
      <c r="E1288" s="134" t="s">
        <v>2420</v>
      </c>
      <c r="F1288" s="135" t="s">
        <v>2421</v>
      </c>
      <c r="G1288" s="136" t="s">
        <v>322</v>
      </c>
      <c r="H1288" s="137">
        <v>1</v>
      </c>
      <c r="I1288" s="138"/>
      <c r="J1288" s="139">
        <f t="shared" si="70"/>
        <v>0</v>
      </c>
      <c r="K1288" s="135" t="s">
        <v>1</v>
      </c>
      <c r="L1288" s="32"/>
      <c r="M1288" s="140" t="s">
        <v>1</v>
      </c>
      <c r="N1288" s="141" t="s">
        <v>43</v>
      </c>
      <c r="P1288" s="142">
        <f t="shared" si="71"/>
        <v>0</v>
      </c>
      <c r="Q1288" s="142">
        <v>0</v>
      </c>
      <c r="R1288" s="142">
        <f t="shared" si="72"/>
        <v>0</v>
      </c>
      <c r="S1288" s="142">
        <v>0</v>
      </c>
      <c r="T1288" s="143">
        <f t="shared" si="73"/>
        <v>0</v>
      </c>
      <c r="AR1288" s="144" t="s">
        <v>293</v>
      </c>
      <c r="AT1288" s="144" t="s">
        <v>123</v>
      </c>
      <c r="AU1288" s="144" t="s">
        <v>129</v>
      </c>
      <c r="AY1288" s="17" t="s">
        <v>120</v>
      </c>
      <c r="BE1288" s="145">
        <f t="shared" si="74"/>
        <v>0</v>
      </c>
      <c r="BF1288" s="145">
        <f t="shared" si="75"/>
        <v>0</v>
      </c>
      <c r="BG1288" s="145">
        <f t="shared" si="76"/>
        <v>0</v>
      </c>
      <c r="BH1288" s="145">
        <f t="shared" si="77"/>
        <v>0</v>
      </c>
      <c r="BI1288" s="145">
        <f t="shared" si="78"/>
        <v>0</v>
      </c>
      <c r="BJ1288" s="17" t="s">
        <v>129</v>
      </c>
      <c r="BK1288" s="145">
        <f t="shared" si="79"/>
        <v>0</v>
      </c>
      <c r="BL1288" s="17" t="s">
        <v>293</v>
      </c>
      <c r="BM1288" s="144" t="s">
        <v>2422</v>
      </c>
    </row>
    <row r="1289" spans="2:65" s="1" customFormat="1" ht="21.75" customHeight="1">
      <c r="B1289" s="132"/>
      <c r="C1289" s="133" t="s">
        <v>2423</v>
      </c>
      <c r="D1289" s="133" t="s">
        <v>123</v>
      </c>
      <c r="E1289" s="134" t="s">
        <v>2424</v>
      </c>
      <c r="F1289" s="135" t="s">
        <v>2425</v>
      </c>
      <c r="G1289" s="136" t="s">
        <v>322</v>
      </c>
      <c r="H1289" s="137">
        <v>3</v>
      </c>
      <c r="I1289" s="138"/>
      <c r="J1289" s="139">
        <f t="shared" si="70"/>
        <v>0</v>
      </c>
      <c r="K1289" s="135" t="s">
        <v>1</v>
      </c>
      <c r="L1289" s="32"/>
      <c r="M1289" s="140" t="s">
        <v>1</v>
      </c>
      <c r="N1289" s="141" t="s">
        <v>43</v>
      </c>
      <c r="P1289" s="142">
        <f t="shared" si="71"/>
        <v>0</v>
      </c>
      <c r="Q1289" s="142">
        <v>0</v>
      </c>
      <c r="R1289" s="142">
        <f t="shared" si="72"/>
        <v>0</v>
      </c>
      <c r="S1289" s="142">
        <v>0</v>
      </c>
      <c r="T1289" s="143">
        <f t="shared" si="73"/>
        <v>0</v>
      </c>
      <c r="AR1289" s="144" t="s">
        <v>293</v>
      </c>
      <c r="AT1289" s="144" t="s">
        <v>123</v>
      </c>
      <c r="AU1289" s="144" t="s">
        <v>129</v>
      </c>
      <c r="AY1289" s="17" t="s">
        <v>120</v>
      </c>
      <c r="BE1289" s="145">
        <f t="shared" si="74"/>
        <v>0</v>
      </c>
      <c r="BF1289" s="145">
        <f t="shared" si="75"/>
        <v>0</v>
      </c>
      <c r="BG1289" s="145">
        <f t="shared" si="76"/>
        <v>0</v>
      </c>
      <c r="BH1289" s="145">
        <f t="shared" si="77"/>
        <v>0</v>
      </c>
      <c r="BI1289" s="145">
        <f t="shared" si="78"/>
        <v>0</v>
      </c>
      <c r="BJ1289" s="17" t="s">
        <v>129</v>
      </c>
      <c r="BK1289" s="145">
        <f t="shared" si="79"/>
        <v>0</v>
      </c>
      <c r="BL1289" s="17" t="s">
        <v>293</v>
      </c>
      <c r="BM1289" s="144" t="s">
        <v>2426</v>
      </c>
    </row>
    <row r="1290" spans="2:65" s="1" customFormat="1" ht="16.5" customHeight="1">
      <c r="B1290" s="132"/>
      <c r="C1290" s="133" t="s">
        <v>2427</v>
      </c>
      <c r="D1290" s="133" t="s">
        <v>123</v>
      </c>
      <c r="E1290" s="134" t="s">
        <v>2428</v>
      </c>
      <c r="F1290" s="135" t="s">
        <v>2429</v>
      </c>
      <c r="G1290" s="136" t="s">
        <v>322</v>
      </c>
      <c r="H1290" s="137">
        <v>1</v>
      </c>
      <c r="I1290" s="138"/>
      <c r="J1290" s="139">
        <f t="shared" si="70"/>
        <v>0</v>
      </c>
      <c r="K1290" s="135" t="s">
        <v>1</v>
      </c>
      <c r="L1290" s="32"/>
      <c r="M1290" s="140" t="s">
        <v>1</v>
      </c>
      <c r="N1290" s="141" t="s">
        <v>43</v>
      </c>
      <c r="P1290" s="142">
        <f t="shared" si="71"/>
        <v>0</v>
      </c>
      <c r="Q1290" s="142">
        <v>0</v>
      </c>
      <c r="R1290" s="142">
        <f t="shared" si="72"/>
        <v>0</v>
      </c>
      <c r="S1290" s="142">
        <v>0</v>
      </c>
      <c r="T1290" s="143">
        <f t="shared" si="73"/>
        <v>0</v>
      </c>
      <c r="AR1290" s="144" t="s">
        <v>293</v>
      </c>
      <c r="AT1290" s="144" t="s">
        <v>123</v>
      </c>
      <c r="AU1290" s="144" t="s">
        <v>129</v>
      </c>
      <c r="AY1290" s="17" t="s">
        <v>120</v>
      </c>
      <c r="BE1290" s="145">
        <f t="shared" si="74"/>
        <v>0</v>
      </c>
      <c r="BF1290" s="145">
        <f t="shared" si="75"/>
        <v>0</v>
      </c>
      <c r="BG1290" s="145">
        <f t="shared" si="76"/>
        <v>0</v>
      </c>
      <c r="BH1290" s="145">
        <f t="shared" si="77"/>
        <v>0</v>
      </c>
      <c r="BI1290" s="145">
        <f t="shared" si="78"/>
        <v>0</v>
      </c>
      <c r="BJ1290" s="17" t="s">
        <v>129</v>
      </c>
      <c r="BK1290" s="145">
        <f t="shared" si="79"/>
        <v>0</v>
      </c>
      <c r="BL1290" s="17" t="s">
        <v>293</v>
      </c>
      <c r="BM1290" s="144" t="s">
        <v>2430</v>
      </c>
    </row>
    <row r="1291" spans="2:65" s="1" customFormat="1" ht="16.5" customHeight="1">
      <c r="B1291" s="132"/>
      <c r="C1291" s="133" t="s">
        <v>2431</v>
      </c>
      <c r="D1291" s="133" t="s">
        <v>123</v>
      </c>
      <c r="E1291" s="134" t="s">
        <v>2432</v>
      </c>
      <c r="F1291" s="135" t="s">
        <v>2433</v>
      </c>
      <c r="G1291" s="136" t="s">
        <v>2233</v>
      </c>
      <c r="H1291" s="137">
        <v>35</v>
      </c>
      <c r="I1291" s="138"/>
      <c r="J1291" s="139">
        <f t="shared" si="70"/>
        <v>0</v>
      </c>
      <c r="K1291" s="135" t="s">
        <v>1</v>
      </c>
      <c r="L1291" s="32"/>
      <c r="M1291" s="140" t="s">
        <v>1</v>
      </c>
      <c r="N1291" s="141" t="s">
        <v>43</v>
      </c>
      <c r="P1291" s="142">
        <f t="shared" si="71"/>
        <v>0</v>
      </c>
      <c r="Q1291" s="142">
        <v>0</v>
      </c>
      <c r="R1291" s="142">
        <f t="shared" si="72"/>
        <v>0</v>
      </c>
      <c r="S1291" s="142">
        <v>0</v>
      </c>
      <c r="T1291" s="143">
        <f t="shared" si="73"/>
        <v>0</v>
      </c>
      <c r="AR1291" s="144" t="s">
        <v>293</v>
      </c>
      <c r="AT1291" s="144" t="s">
        <v>123</v>
      </c>
      <c r="AU1291" s="144" t="s">
        <v>129</v>
      </c>
      <c r="AY1291" s="17" t="s">
        <v>120</v>
      </c>
      <c r="BE1291" s="145">
        <f t="shared" si="74"/>
        <v>0</v>
      </c>
      <c r="BF1291" s="145">
        <f t="shared" si="75"/>
        <v>0</v>
      </c>
      <c r="BG1291" s="145">
        <f t="shared" si="76"/>
        <v>0</v>
      </c>
      <c r="BH1291" s="145">
        <f t="shared" si="77"/>
        <v>0</v>
      </c>
      <c r="BI1291" s="145">
        <f t="shared" si="78"/>
        <v>0</v>
      </c>
      <c r="BJ1291" s="17" t="s">
        <v>129</v>
      </c>
      <c r="BK1291" s="145">
        <f t="shared" si="79"/>
        <v>0</v>
      </c>
      <c r="BL1291" s="17" t="s">
        <v>293</v>
      </c>
      <c r="BM1291" s="144" t="s">
        <v>2434</v>
      </c>
    </row>
    <row r="1292" spans="2:65" s="1" customFormat="1" ht="16.5" customHeight="1">
      <c r="B1292" s="132"/>
      <c r="C1292" s="133" t="s">
        <v>2435</v>
      </c>
      <c r="D1292" s="133" t="s">
        <v>123</v>
      </c>
      <c r="E1292" s="134" t="s">
        <v>2436</v>
      </c>
      <c r="F1292" s="135" t="s">
        <v>2437</v>
      </c>
      <c r="G1292" s="136" t="s">
        <v>322</v>
      </c>
      <c r="H1292" s="137">
        <v>2</v>
      </c>
      <c r="I1292" s="138"/>
      <c r="J1292" s="139">
        <f t="shared" si="70"/>
        <v>0</v>
      </c>
      <c r="K1292" s="135" t="s">
        <v>1</v>
      </c>
      <c r="L1292" s="32"/>
      <c r="M1292" s="140" t="s">
        <v>1</v>
      </c>
      <c r="N1292" s="141" t="s">
        <v>43</v>
      </c>
      <c r="P1292" s="142">
        <f t="shared" si="71"/>
        <v>0</v>
      </c>
      <c r="Q1292" s="142">
        <v>0</v>
      </c>
      <c r="R1292" s="142">
        <f t="shared" si="72"/>
        <v>0</v>
      </c>
      <c r="S1292" s="142">
        <v>0</v>
      </c>
      <c r="T1292" s="143">
        <f t="shared" si="73"/>
        <v>0</v>
      </c>
      <c r="AR1292" s="144" t="s">
        <v>293</v>
      </c>
      <c r="AT1292" s="144" t="s">
        <v>123</v>
      </c>
      <c r="AU1292" s="144" t="s">
        <v>129</v>
      </c>
      <c r="AY1292" s="17" t="s">
        <v>120</v>
      </c>
      <c r="BE1292" s="145">
        <f t="shared" si="74"/>
        <v>0</v>
      </c>
      <c r="BF1292" s="145">
        <f t="shared" si="75"/>
        <v>0</v>
      </c>
      <c r="BG1292" s="145">
        <f t="shared" si="76"/>
        <v>0</v>
      </c>
      <c r="BH1292" s="145">
        <f t="shared" si="77"/>
        <v>0</v>
      </c>
      <c r="BI1292" s="145">
        <f t="shared" si="78"/>
        <v>0</v>
      </c>
      <c r="BJ1292" s="17" t="s">
        <v>129</v>
      </c>
      <c r="BK1292" s="145">
        <f t="shared" si="79"/>
        <v>0</v>
      </c>
      <c r="BL1292" s="17" t="s">
        <v>293</v>
      </c>
      <c r="BM1292" s="144" t="s">
        <v>2438</v>
      </c>
    </row>
    <row r="1293" spans="2:65" s="1" customFormat="1" ht="16.5" customHeight="1">
      <c r="B1293" s="132"/>
      <c r="C1293" s="133" t="s">
        <v>2439</v>
      </c>
      <c r="D1293" s="133" t="s">
        <v>123</v>
      </c>
      <c r="E1293" s="134" t="s">
        <v>2440</v>
      </c>
      <c r="F1293" s="135" t="s">
        <v>2441</v>
      </c>
      <c r="G1293" s="136" t="s">
        <v>322</v>
      </c>
      <c r="H1293" s="137">
        <v>2</v>
      </c>
      <c r="I1293" s="138"/>
      <c r="J1293" s="139">
        <f t="shared" si="70"/>
        <v>0</v>
      </c>
      <c r="K1293" s="135" t="s">
        <v>1</v>
      </c>
      <c r="L1293" s="32"/>
      <c r="M1293" s="140" t="s">
        <v>1</v>
      </c>
      <c r="N1293" s="141" t="s">
        <v>43</v>
      </c>
      <c r="P1293" s="142">
        <f t="shared" si="71"/>
        <v>0</v>
      </c>
      <c r="Q1293" s="142">
        <v>0</v>
      </c>
      <c r="R1293" s="142">
        <f t="shared" si="72"/>
        <v>0</v>
      </c>
      <c r="S1293" s="142">
        <v>0</v>
      </c>
      <c r="T1293" s="143">
        <f t="shared" si="73"/>
        <v>0</v>
      </c>
      <c r="AR1293" s="144" t="s">
        <v>293</v>
      </c>
      <c r="AT1293" s="144" t="s">
        <v>123</v>
      </c>
      <c r="AU1293" s="144" t="s">
        <v>129</v>
      </c>
      <c r="AY1293" s="17" t="s">
        <v>120</v>
      </c>
      <c r="BE1293" s="145">
        <f t="shared" si="74"/>
        <v>0</v>
      </c>
      <c r="BF1293" s="145">
        <f t="shared" si="75"/>
        <v>0</v>
      </c>
      <c r="BG1293" s="145">
        <f t="shared" si="76"/>
        <v>0</v>
      </c>
      <c r="BH1293" s="145">
        <f t="shared" si="77"/>
        <v>0</v>
      </c>
      <c r="BI1293" s="145">
        <f t="shared" si="78"/>
        <v>0</v>
      </c>
      <c r="BJ1293" s="17" t="s">
        <v>129</v>
      </c>
      <c r="BK1293" s="145">
        <f t="shared" si="79"/>
        <v>0</v>
      </c>
      <c r="BL1293" s="17" t="s">
        <v>293</v>
      </c>
      <c r="BM1293" s="144" t="s">
        <v>2442</v>
      </c>
    </row>
    <row r="1294" spans="2:65" s="1" customFormat="1" ht="16.5" customHeight="1">
      <c r="B1294" s="132"/>
      <c r="C1294" s="133" t="s">
        <v>2443</v>
      </c>
      <c r="D1294" s="133" t="s">
        <v>123</v>
      </c>
      <c r="E1294" s="134" t="s">
        <v>2444</v>
      </c>
      <c r="F1294" s="135" t="s">
        <v>2445</v>
      </c>
      <c r="G1294" s="136" t="s">
        <v>322</v>
      </c>
      <c r="H1294" s="137">
        <v>2</v>
      </c>
      <c r="I1294" s="138"/>
      <c r="J1294" s="139">
        <f t="shared" si="70"/>
        <v>0</v>
      </c>
      <c r="K1294" s="135" t="s">
        <v>1</v>
      </c>
      <c r="L1294" s="32"/>
      <c r="M1294" s="140" t="s">
        <v>1</v>
      </c>
      <c r="N1294" s="141" t="s">
        <v>43</v>
      </c>
      <c r="P1294" s="142">
        <f t="shared" si="71"/>
        <v>0</v>
      </c>
      <c r="Q1294" s="142">
        <v>0</v>
      </c>
      <c r="R1294" s="142">
        <f t="shared" si="72"/>
        <v>0</v>
      </c>
      <c r="S1294" s="142">
        <v>0</v>
      </c>
      <c r="T1294" s="143">
        <f t="shared" si="73"/>
        <v>0</v>
      </c>
      <c r="AR1294" s="144" t="s">
        <v>293</v>
      </c>
      <c r="AT1294" s="144" t="s">
        <v>123</v>
      </c>
      <c r="AU1294" s="144" t="s">
        <v>129</v>
      </c>
      <c r="AY1294" s="17" t="s">
        <v>120</v>
      </c>
      <c r="BE1294" s="145">
        <f t="shared" si="74"/>
        <v>0</v>
      </c>
      <c r="BF1294" s="145">
        <f t="shared" si="75"/>
        <v>0</v>
      </c>
      <c r="BG1294" s="145">
        <f t="shared" si="76"/>
        <v>0</v>
      </c>
      <c r="BH1294" s="145">
        <f t="shared" si="77"/>
        <v>0</v>
      </c>
      <c r="BI1294" s="145">
        <f t="shared" si="78"/>
        <v>0</v>
      </c>
      <c r="BJ1294" s="17" t="s">
        <v>129</v>
      </c>
      <c r="BK1294" s="145">
        <f t="shared" si="79"/>
        <v>0</v>
      </c>
      <c r="BL1294" s="17" t="s">
        <v>293</v>
      </c>
      <c r="BM1294" s="144" t="s">
        <v>2446</v>
      </c>
    </row>
    <row r="1295" spans="2:65" s="1" customFormat="1" ht="16.5" customHeight="1">
      <c r="B1295" s="132"/>
      <c r="C1295" s="133" t="s">
        <v>2447</v>
      </c>
      <c r="D1295" s="133" t="s">
        <v>123</v>
      </c>
      <c r="E1295" s="134" t="s">
        <v>2448</v>
      </c>
      <c r="F1295" s="135" t="s">
        <v>2449</v>
      </c>
      <c r="G1295" s="136" t="s">
        <v>322</v>
      </c>
      <c r="H1295" s="137">
        <v>12</v>
      </c>
      <c r="I1295" s="138"/>
      <c r="J1295" s="139">
        <f t="shared" si="70"/>
        <v>0</v>
      </c>
      <c r="K1295" s="135" t="s">
        <v>1</v>
      </c>
      <c r="L1295" s="32"/>
      <c r="M1295" s="140" t="s">
        <v>1</v>
      </c>
      <c r="N1295" s="141" t="s">
        <v>43</v>
      </c>
      <c r="P1295" s="142">
        <f t="shared" si="71"/>
        <v>0</v>
      </c>
      <c r="Q1295" s="142">
        <v>0</v>
      </c>
      <c r="R1295" s="142">
        <f t="shared" si="72"/>
        <v>0</v>
      </c>
      <c r="S1295" s="142">
        <v>0</v>
      </c>
      <c r="T1295" s="143">
        <f t="shared" si="73"/>
        <v>0</v>
      </c>
      <c r="AR1295" s="144" t="s">
        <v>293</v>
      </c>
      <c r="AT1295" s="144" t="s">
        <v>123</v>
      </c>
      <c r="AU1295" s="144" t="s">
        <v>129</v>
      </c>
      <c r="AY1295" s="17" t="s">
        <v>120</v>
      </c>
      <c r="BE1295" s="145">
        <f t="shared" si="74"/>
        <v>0</v>
      </c>
      <c r="BF1295" s="145">
        <f t="shared" si="75"/>
        <v>0</v>
      </c>
      <c r="BG1295" s="145">
        <f t="shared" si="76"/>
        <v>0</v>
      </c>
      <c r="BH1295" s="145">
        <f t="shared" si="77"/>
        <v>0</v>
      </c>
      <c r="BI1295" s="145">
        <f t="shared" si="78"/>
        <v>0</v>
      </c>
      <c r="BJ1295" s="17" t="s">
        <v>129</v>
      </c>
      <c r="BK1295" s="145">
        <f t="shared" si="79"/>
        <v>0</v>
      </c>
      <c r="BL1295" s="17" t="s">
        <v>293</v>
      </c>
      <c r="BM1295" s="144" t="s">
        <v>2450</v>
      </c>
    </row>
    <row r="1296" spans="2:65" s="1" customFormat="1" ht="16.5" customHeight="1">
      <c r="B1296" s="132"/>
      <c r="C1296" s="133" t="s">
        <v>2451</v>
      </c>
      <c r="D1296" s="133" t="s">
        <v>123</v>
      </c>
      <c r="E1296" s="134" t="s">
        <v>2452</v>
      </c>
      <c r="F1296" s="135" t="s">
        <v>2453</v>
      </c>
      <c r="G1296" s="136" t="s">
        <v>322</v>
      </c>
      <c r="H1296" s="137">
        <v>2</v>
      </c>
      <c r="I1296" s="138"/>
      <c r="J1296" s="139">
        <f t="shared" si="70"/>
        <v>0</v>
      </c>
      <c r="K1296" s="135" t="s">
        <v>1</v>
      </c>
      <c r="L1296" s="32"/>
      <c r="M1296" s="140" t="s">
        <v>1</v>
      </c>
      <c r="N1296" s="141" t="s">
        <v>43</v>
      </c>
      <c r="P1296" s="142">
        <f t="shared" si="71"/>
        <v>0</v>
      </c>
      <c r="Q1296" s="142">
        <v>0</v>
      </c>
      <c r="R1296" s="142">
        <f t="shared" si="72"/>
        <v>0</v>
      </c>
      <c r="S1296" s="142">
        <v>0</v>
      </c>
      <c r="T1296" s="143">
        <f t="shared" si="73"/>
        <v>0</v>
      </c>
      <c r="AR1296" s="144" t="s">
        <v>293</v>
      </c>
      <c r="AT1296" s="144" t="s">
        <v>123</v>
      </c>
      <c r="AU1296" s="144" t="s">
        <v>129</v>
      </c>
      <c r="AY1296" s="17" t="s">
        <v>120</v>
      </c>
      <c r="BE1296" s="145">
        <f t="shared" si="74"/>
        <v>0</v>
      </c>
      <c r="BF1296" s="145">
        <f t="shared" si="75"/>
        <v>0</v>
      </c>
      <c r="BG1296" s="145">
        <f t="shared" si="76"/>
        <v>0</v>
      </c>
      <c r="BH1296" s="145">
        <f t="shared" si="77"/>
        <v>0</v>
      </c>
      <c r="BI1296" s="145">
        <f t="shared" si="78"/>
        <v>0</v>
      </c>
      <c r="BJ1296" s="17" t="s">
        <v>129</v>
      </c>
      <c r="BK1296" s="145">
        <f t="shared" si="79"/>
        <v>0</v>
      </c>
      <c r="BL1296" s="17" t="s">
        <v>293</v>
      </c>
      <c r="BM1296" s="144" t="s">
        <v>2454</v>
      </c>
    </row>
    <row r="1297" spans="2:65" s="1" customFormat="1" ht="16.5" customHeight="1">
      <c r="B1297" s="132"/>
      <c r="C1297" s="133" t="s">
        <v>2455</v>
      </c>
      <c r="D1297" s="133" t="s">
        <v>123</v>
      </c>
      <c r="E1297" s="134" t="s">
        <v>2456</v>
      </c>
      <c r="F1297" s="135" t="s">
        <v>2457</v>
      </c>
      <c r="G1297" s="136" t="s">
        <v>248</v>
      </c>
      <c r="H1297" s="137">
        <v>0.67200000000000004</v>
      </c>
      <c r="I1297" s="138"/>
      <c r="J1297" s="139">
        <f t="shared" si="70"/>
        <v>0</v>
      </c>
      <c r="K1297" s="135" t="s">
        <v>1</v>
      </c>
      <c r="L1297" s="32"/>
      <c r="M1297" s="140" t="s">
        <v>1</v>
      </c>
      <c r="N1297" s="141" t="s">
        <v>43</v>
      </c>
      <c r="P1297" s="142">
        <f t="shared" si="71"/>
        <v>0</v>
      </c>
      <c r="Q1297" s="142">
        <v>0</v>
      </c>
      <c r="R1297" s="142">
        <f t="shared" si="72"/>
        <v>0</v>
      </c>
      <c r="S1297" s="142">
        <v>0</v>
      </c>
      <c r="T1297" s="143">
        <f t="shared" si="73"/>
        <v>0</v>
      </c>
      <c r="AR1297" s="144" t="s">
        <v>293</v>
      </c>
      <c r="AT1297" s="144" t="s">
        <v>123</v>
      </c>
      <c r="AU1297" s="144" t="s">
        <v>129</v>
      </c>
      <c r="AY1297" s="17" t="s">
        <v>120</v>
      </c>
      <c r="BE1297" s="145">
        <f t="shared" si="74"/>
        <v>0</v>
      </c>
      <c r="BF1297" s="145">
        <f t="shared" si="75"/>
        <v>0</v>
      </c>
      <c r="BG1297" s="145">
        <f t="shared" si="76"/>
        <v>0</v>
      </c>
      <c r="BH1297" s="145">
        <f t="shared" si="77"/>
        <v>0</v>
      </c>
      <c r="BI1297" s="145">
        <f t="shared" si="78"/>
        <v>0</v>
      </c>
      <c r="BJ1297" s="17" t="s">
        <v>129</v>
      </c>
      <c r="BK1297" s="145">
        <f t="shared" si="79"/>
        <v>0</v>
      </c>
      <c r="BL1297" s="17" t="s">
        <v>293</v>
      </c>
      <c r="BM1297" s="144" t="s">
        <v>2458</v>
      </c>
    </row>
    <row r="1298" spans="2:65" s="1" customFormat="1" ht="16.5" customHeight="1">
      <c r="B1298" s="132"/>
      <c r="C1298" s="133" t="s">
        <v>2459</v>
      </c>
      <c r="D1298" s="133" t="s">
        <v>123</v>
      </c>
      <c r="E1298" s="134" t="s">
        <v>2460</v>
      </c>
      <c r="F1298" s="135" t="s">
        <v>2461</v>
      </c>
      <c r="G1298" s="136" t="s">
        <v>126</v>
      </c>
      <c r="H1298" s="137">
        <v>1</v>
      </c>
      <c r="I1298" s="138"/>
      <c r="J1298" s="139">
        <f t="shared" si="70"/>
        <v>0</v>
      </c>
      <c r="K1298" s="135" t="s">
        <v>1</v>
      </c>
      <c r="L1298" s="32"/>
      <c r="M1298" s="140" t="s">
        <v>1</v>
      </c>
      <c r="N1298" s="141" t="s">
        <v>43</v>
      </c>
      <c r="P1298" s="142">
        <f t="shared" si="71"/>
        <v>0</v>
      </c>
      <c r="Q1298" s="142">
        <v>0</v>
      </c>
      <c r="R1298" s="142">
        <f t="shared" si="72"/>
        <v>0</v>
      </c>
      <c r="S1298" s="142">
        <v>0</v>
      </c>
      <c r="T1298" s="143">
        <f t="shared" si="73"/>
        <v>0</v>
      </c>
      <c r="AR1298" s="144" t="s">
        <v>293</v>
      </c>
      <c r="AT1298" s="144" t="s">
        <v>123</v>
      </c>
      <c r="AU1298" s="144" t="s">
        <v>129</v>
      </c>
      <c r="AY1298" s="17" t="s">
        <v>120</v>
      </c>
      <c r="BE1298" s="145">
        <f t="shared" si="74"/>
        <v>0</v>
      </c>
      <c r="BF1298" s="145">
        <f t="shared" si="75"/>
        <v>0</v>
      </c>
      <c r="BG1298" s="145">
        <f t="shared" si="76"/>
        <v>0</v>
      </c>
      <c r="BH1298" s="145">
        <f t="shared" si="77"/>
        <v>0</v>
      </c>
      <c r="BI1298" s="145">
        <f t="shared" si="78"/>
        <v>0</v>
      </c>
      <c r="BJ1298" s="17" t="s">
        <v>129</v>
      </c>
      <c r="BK1298" s="145">
        <f t="shared" si="79"/>
        <v>0</v>
      </c>
      <c r="BL1298" s="17" t="s">
        <v>293</v>
      </c>
      <c r="BM1298" s="144" t="s">
        <v>2462</v>
      </c>
    </row>
    <row r="1299" spans="2:65" s="1" customFormat="1" ht="16.5" customHeight="1">
      <c r="B1299" s="132"/>
      <c r="C1299" s="133" t="s">
        <v>2463</v>
      </c>
      <c r="D1299" s="133" t="s">
        <v>123</v>
      </c>
      <c r="E1299" s="134" t="s">
        <v>129</v>
      </c>
      <c r="F1299" s="135" t="s">
        <v>2464</v>
      </c>
      <c r="G1299" s="136" t="s">
        <v>126</v>
      </c>
      <c r="H1299" s="137">
        <v>1</v>
      </c>
      <c r="I1299" s="138"/>
      <c r="J1299" s="139">
        <f t="shared" si="70"/>
        <v>0</v>
      </c>
      <c r="K1299" s="135" t="s">
        <v>1</v>
      </c>
      <c r="L1299" s="32"/>
      <c r="M1299" s="140" t="s">
        <v>1</v>
      </c>
      <c r="N1299" s="141" t="s">
        <v>43</v>
      </c>
      <c r="P1299" s="142">
        <f t="shared" si="71"/>
        <v>0</v>
      </c>
      <c r="Q1299" s="142">
        <v>0</v>
      </c>
      <c r="R1299" s="142">
        <f t="shared" si="72"/>
        <v>0</v>
      </c>
      <c r="S1299" s="142">
        <v>0</v>
      </c>
      <c r="T1299" s="143">
        <f t="shared" si="73"/>
        <v>0</v>
      </c>
      <c r="AR1299" s="144" t="s">
        <v>293</v>
      </c>
      <c r="AT1299" s="144" t="s">
        <v>123</v>
      </c>
      <c r="AU1299" s="144" t="s">
        <v>129</v>
      </c>
      <c r="AY1299" s="17" t="s">
        <v>120</v>
      </c>
      <c r="BE1299" s="145">
        <f t="shared" si="74"/>
        <v>0</v>
      </c>
      <c r="BF1299" s="145">
        <f t="shared" si="75"/>
        <v>0</v>
      </c>
      <c r="BG1299" s="145">
        <f t="shared" si="76"/>
        <v>0</v>
      </c>
      <c r="BH1299" s="145">
        <f t="shared" si="77"/>
        <v>0</v>
      </c>
      <c r="BI1299" s="145">
        <f t="shared" si="78"/>
        <v>0</v>
      </c>
      <c r="BJ1299" s="17" t="s">
        <v>129</v>
      </c>
      <c r="BK1299" s="145">
        <f t="shared" si="79"/>
        <v>0</v>
      </c>
      <c r="BL1299" s="17" t="s">
        <v>293</v>
      </c>
      <c r="BM1299" s="144" t="s">
        <v>2465</v>
      </c>
    </row>
    <row r="1300" spans="2:65" s="11" customFormat="1" ht="22.9" customHeight="1">
      <c r="B1300" s="120"/>
      <c r="D1300" s="121" t="s">
        <v>76</v>
      </c>
      <c r="E1300" s="130" t="s">
        <v>2466</v>
      </c>
      <c r="F1300" s="130" t="s">
        <v>2467</v>
      </c>
      <c r="I1300" s="123"/>
      <c r="J1300" s="131">
        <f>BK1300</f>
        <v>0</v>
      </c>
      <c r="L1300" s="120"/>
      <c r="M1300" s="125"/>
      <c r="P1300" s="126">
        <f>P1301+P1307+P1312+P1327+P1352+P1354+P1374+P1389+P1426+P1433+P1463+P1470+P1490+P1493+P1497+P1500+P1502</f>
        <v>0</v>
      </c>
      <c r="R1300" s="126">
        <f>R1301+R1307+R1312+R1327+R1352+R1354+R1374+R1389+R1426+R1433+R1463+R1470+R1490+R1493+R1497+R1500+R1502</f>
        <v>0</v>
      </c>
      <c r="T1300" s="127">
        <f>T1301+T1307+T1312+T1327+T1352+T1354+T1374+T1389+T1426+T1433+T1463+T1470+T1490+T1493+T1497+T1500+T1502</f>
        <v>0</v>
      </c>
      <c r="AR1300" s="121" t="s">
        <v>129</v>
      </c>
      <c r="AT1300" s="128" t="s">
        <v>76</v>
      </c>
      <c r="AU1300" s="128" t="s">
        <v>85</v>
      </c>
      <c r="AY1300" s="121" t="s">
        <v>120</v>
      </c>
      <c r="BK1300" s="129">
        <f>BK1301+BK1307+BK1312+BK1327+BK1352+BK1354+BK1374+BK1389+BK1426+BK1433+BK1463+BK1470+BK1490+BK1493+BK1497+BK1500+BK1502</f>
        <v>0</v>
      </c>
    </row>
    <row r="1301" spans="2:65" s="11" customFormat="1" ht="20.85" customHeight="1">
      <c r="B1301" s="120"/>
      <c r="D1301" s="121" t="s">
        <v>76</v>
      </c>
      <c r="E1301" s="130" t="s">
        <v>2468</v>
      </c>
      <c r="F1301" s="130" t="s">
        <v>2469</v>
      </c>
      <c r="I1301" s="123"/>
      <c r="J1301" s="131">
        <f>BK1301</f>
        <v>0</v>
      </c>
      <c r="L1301" s="120"/>
      <c r="M1301" s="125"/>
      <c r="P1301" s="126">
        <f>SUM(P1302:P1306)</f>
        <v>0</v>
      </c>
      <c r="R1301" s="126">
        <f>SUM(R1302:R1306)</f>
        <v>0</v>
      </c>
      <c r="T1301" s="127">
        <f>SUM(T1302:T1306)</f>
        <v>0</v>
      </c>
      <c r="AR1301" s="121" t="s">
        <v>85</v>
      </c>
      <c r="AT1301" s="128" t="s">
        <v>76</v>
      </c>
      <c r="AU1301" s="128" t="s">
        <v>129</v>
      </c>
      <c r="AY1301" s="121" t="s">
        <v>120</v>
      </c>
      <c r="BK1301" s="129">
        <f>SUM(BK1302:BK1306)</f>
        <v>0</v>
      </c>
    </row>
    <row r="1302" spans="2:65" s="1" customFormat="1" ht="16.5" customHeight="1">
      <c r="B1302" s="132"/>
      <c r="C1302" s="133" t="s">
        <v>2470</v>
      </c>
      <c r="D1302" s="133" t="s">
        <v>123</v>
      </c>
      <c r="E1302" s="134" t="s">
        <v>2471</v>
      </c>
      <c r="F1302" s="135" t="s">
        <v>2472</v>
      </c>
      <c r="G1302" s="136" t="s">
        <v>2473</v>
      </c>
      <c r="H1302" s="137">
        <v>1</v>
      </c>
      <c r="I1302" s="138"/>
      <c r="J1302" s="139">
        <f>ROUND(I1302*H1302,2)</f>
        <v>0</v>
      </c>
      <c r="K1302" s="135" t="s">
        <v>1</v>
      </c>
      <c r="L1302" s="32"/>
      <c r="M1302" s="140" t="s">
        <v>1</v>
      </c>
      <c r="N1302" s="141" t="s">
        <v>43</v>
      </c>
      <c r="P1302" s="142">
        <f>O1302*H1302</f>
        <v>0</v>
      </c>
      <c r="Q1302" s="142">
        <v>0</v>
      </c>
      <c r="R1302" s="142">
        <f>Q1302*H1302</f>
        <v>0</v>
      </c>
      <c r="S1302" s="142">
        <v>0</v>
      </c>
      <c r="T1302" s="143">
        <f>S1302*H1302</f>
        <v>0</v>
      </c>
      <c r="AR1302" s="144" t="s">
        <v>293</v>
      </c>
      <c r="AT1302" s="144" t="s">
        <v>123</v>
      </c>
      <c r="AU1302" s="144" t="s">
        <v>138</v>
      </c>
      <c r="AY1302" s="17" t="s">
        <v>120</v>
      </c>
      <c r="BE1302" s="145">
        <f>IF(N1302="základní",J1302,0)</f>
        <v>0</v>
      </c>
      <c r="BF1302" s="145">
        <f>IF(N1302="snížená",J1302,0)</f>
        <v>0</v>
      </c>
      <c r="BG1302" s="145">
        <f>IF(N1302="zákl. přenesená",J1302,0)</f>
        <v>0</v>
      </c>
      <c r="BH1302" s="145">
        <f>IF(N1302="sníž. přenesená",J1302,0)</f>
        <v>0</v>
      </c>
      <c r="BI1302" s="145">
        <f>IF(N1302="nulová",J1302,0)</f>
        <v>0</v>
      </c>
      <c r="BJ1302" s="17" t="s">
        <v>129</v>
      </c>
      <c r="BK1302" s="145">
        <f>ROUND(I1302*H1302,2)</f>
        <v>0</v>
      </c>
      <c r="BL1302" s="17" t="s">
        <v>293</v>
      </c>
      <c r="BM1302" s="144" t="s">
        <v>2474</v>
      </c>
    </row>
    <row r="1303" spans="2:65" s="1" customFormat="1" ht="16.5" customHeight="1">
      <c r="B1303" s="132"/>
      <c r="C1303" s="133" t="s">
        <v>2475</v>
      </c>
      <c r="D1303" s="133" t="s">
        <v>123</v>
      </c>
      <c r="E1303" s="134" t="s">
        <v>2476</v>
      </c>
      <c r="F1303" s="135" t="s">
        <v>2477</v>
      </c>
      <c r="G1303" s="136" t="s">
        <v>2473</v>
      </c>
      <c r="H1303" s="137">
        <v>3</v>
      </c>
      <c r="I1303" s="138"/>
      <c r="J1303" s="139">
        <f>ROUND(I1303*H1303,2)</f>
        <v>0</v>
      </c>
      <c r="K1303" s="135" t="s">
        <v>1</v>
      </c>
      <c r="L1303" s="32"/>
      <c r="M1303" s="140" t="s">
        <v>1</v>
      </c>
      <c r="N1303" s="141" t="s">
        <v>43</v>
      </c>
      <c r="P1303" s="142">
        <f>O1303*H1303</f>
        <v>0</v>
      </c>
      <c r="Q1303" s="142">
        <v>0</v>
      </c>
      <c r="R1303" s="142">
        <f>Q1303*H1303</f>
        <v>0</v>
      </c>
      <c r="S1303" s="142">
        <v>0</v>
      </c>
      <c r="T1303" s="143">
        <f>S1303*H1303</f>
        <v>0</v>
      </c>
      <c r="AR1303" s="144" t="s">
        <v>293</v>
      </c>
      <c r="AT1303" s="144" t="s">
        <v>123</v>
      </c>
      <c r="AU1303" s="144" t="s">
        <v>138</v>
      </c>
      <c r="AY1303" s="17" t="s">
        <v>120</v>
      </c>
      <c r="BE1303" s="145">
        <f>IF(N1303="základní",J1303,0)</f>
        <v>0</v>
      </c>
      <c r="BF1303" s="145">
        <f>IF(N1303="snížená",J1303,0)</f>
        <v>0</v>
      </c>
      <c r="BG1303" s="145">
        <f>IF(N1303="zákl. přenesená",J1303,0)</f>
        <v>0</v>
      </c>
      <c r="BH1303" s="145">
        <f>IF(N1303="sníž. přenesená",J1303,0)</f>
        <v>0</v>
      </c>
      <c r="BI1303" s="145">
        <f>IF(N1303="nulová",J1303,0)</f>
        <v>0</v>
      </c>
      <c r="BJ1303" s="17" t="s">
        <v>129</v>
      </c>
      <c r="BK1303" s="145">
        <f>ROUND(I1303*H1303,2)</f>
        <v>0</v>
      </c>
      <c r="BL1303" s="17" t="s">
        <v>293</v>
      </c>
      <c r="BM1303" s="144" t="s">
        <v>2478</v>
      </c>
    </row>
    <row r="1304" spans="2:65" s="1" customFormat="1" ht="24.2" customHeight="1">
      <c r="B1304" s="132"/>
      <c r="C1304" s="133" t="s">
        <v>2479</v>
      </c>
      <c r="D1304" s="133" t="s">
        <v>123</v>
      </c>
      <c r="E1304" s="134" t="s">
        <v>2480</v>
      </c>
      <c r="F1304" s="135" t="s">
        <v>2481</v>
      </c>
      <c r="G1304" s="136" t="s">
        <v>2473</v>
      </c>
      <c r="H1304" s="137">
        <v>3</v>
      </c>
      <c r="I1304" s="138"/>
      <c r="J1304" s="139">
        <f>ROUND(I1304*H1304,2)</f>
        <v>0</v>
      </c>
      <c r="K1304" s="135" t="s">
        <v>1</v>
      </c>
      <c r="L1304" s="32"/>
      <c r="M1304" s="140" t="s">
        <v>1</v>
      </c>
      <c r="N1304" s="141" t="s">
        <v>43</v>
      </c>
      <c r="P1304" s="142">
        <f>O1304*H1304</f>
        <v>0</v>
      </c>
      <c r="Q1304" s="142">
        <v>0</v>
      </c>
      <c r="R1304" s="142">
        <f>Q1304*H1304</f>
        <v>0</v>
      </c>
      <c r="S1304" s="142">
        <v>0</v>
      </c>
      <c r="T1304" s="143">
        <f>S1304*H1304</f>
        <v>0</v>
      </c>
      <c r="AR1304" s="144" t="s">
        <v>293</v>
      </c>
      <c r="AT1304" s="144" t="s">
        <v>123</v>
      </c>
      <c r="AU1304" s="144" t="s">
        <v>138</v>
      </c>
      <c r="AY1304" s="17" t="s">
        <v>120</v>
      </c>
      <c r="BE1304" s="145">
        <f>IF(N1304="základní",J1304,0)</f>
        <v>0</v>
      </c>
      <c r="BF1304" s="145">
        <f>IF(N1304="snížená",J1304,0)</f>
        <v>0</v>
      </c>
      <c r="BG1304" s="145">
        <f>IF(N1304="zákl. přenesená",J1304,0)</f>
        <v>0</v>
      </c>
      <c r="BH1304" s="145">
        <f>IF(N1304="sníž. přenesená",J1304,0)</f>
        <v>0</v>
      </c>
      <c r="BI1304" s="145">
        <f>IF(N1304="nulová",J1304,0)</f>
        <v>0</v>
      </c>
      <c r="BJ1304" s="17" t="s">
        <v>129</v>
      </c>
      <c r="BK1304" s="145">
        <f>ROUND(I1304*H1304,2)</f>
        <v>0</v>
      </c>
      <c r="BL1304" s="17" t="s">
        <v>293</v>
      </c>
      <c r="BM1304" s="144" t="s">
        <v>2482</v>
      </c>
    </row>
    <row r="1305" spans="2:65" s="1" customFormat="1" ht="24.2" customHeight="1">
      <c r="B1305" s="132"/>
      <c r="C1305" s="133" t="s">
        <v>2483</v>
      </c>
      <c r="D1305" s="133" t="s">
        <v>123</v>
      </c>
      <c r="E1305" s="134" t="s">
        <v>2484</v>
      </c>
      <c r="F1305" s="135" t="s">
        <v>2485</v>
      </c>
      <c r="G1305" s="136" t="s">
        <v>2473</v>
      </c>
      <c r="H1305" s="137">
        <v>1</v>
      </c>
      <c r="I1305" s="138"/>
      <c r="J1305" s="139">
        <f>ROUND(I1305*H1305,2)</f>
        <v>0</v>
      </c>
      <c r="K1305" s="135" t="s">
        <v>1</v>
      </c>
      <c r="L1305" s="32"/>
      <c r="M1305" s="140" t="s">
        <v>1</v>
      </c>
      <c r="N1305" s="141" t="s">
        <v>43</v>
      </c>
      <c r="P1305" s="142">
        <f>O1305*H1305</f>
        <v>0</v>
      </c>
      <c r="Q1305" s="142">
        <v>0</v>
      </c>
      <c r="R1305" s="142">
        <f>Q1305*H1305</f>
        <v>0</v>
      </c>
      <c r="S1305" s="142">
        <v>0</v>
      </c>
      <c r="T1305" s="143">
        <f>S1305*H1305</f>
        <v>0</v>
      </c>
      <c r="AR1305" s="144" t="s">
        <v>293</v>
      </c>
      <c r="AT1305" s="144" t="s">
        <v>123</v>
      </c>
      <c r="AU1305" s="144" t="s">
        <v>138</v>
      </c>
      <c r="AY1305" s="17" t="s">
        <v>120</v>
      </c>
      <c r="BE1305" s="145">
        <f>IF(N1305="základní",J1305,0)</f>
        <v>0</v>
      </c>
      <c r="BF1305" s="145">
        <f>IF(N1305="snížená",J1305,0)</f>
        <v>0</v>
      </c>
      <c r="BG1305" s="145">
        <f>IF(N1305="zákl. přenesená",J1305,0)</f>
        <v>0</v>
      </c>
      <c r="BH1305" s="145">
        <f>IF(N1305="sníž. přenesená",J1305,0)</f>
        <v>0</v>
      </c>
      <c r="BI1305" s="145">
        <f>IF(N1305="nulová",J1305,0)</f>
        <v>0</v>
      </c>
      <c r="BJ1305" s="17" t="s">
        <v>129</v>
      </c>
      <c r="BK1305" s="145">
        <f>ROUND(I1305*H1305,2)</f>
        <v>0</v>
      </c>
      <c r="BL1305" s="17" t="s">
        <v>293</v>
      </c>
      <c r="BM1305" s="144" t="s">
        <v>2486</v>
      </c>
    </row>
    <row r="1306" spans="2:65" s="1" customFormat="1" ht="55.5" customHeight="1">
      <c r="B1306" s="132"/>
      <c r="C1306" s="133" t="s">
        <v>2487</v>
      </c>
      <c r="D1306" s="133" t="s">
        <v>123</v>
      </c>
      <c r="E1306" s="134" t="s">
        <v>2488</v>
      </c>
      <c r="F1306" s="135" t="s">
        <v>2489</v>
      </c>
      <c r="G1306" s="136" t="s">
        <v>2473</v>
      </c>
      <c r="H1306" s="137">
        <v>1</v>
      </c>
      <c r="I1306" s="138"/>
      <c r="J1306" s="139">
        <f>ROUND(I1306*H1306,2)</f>
        <v>0</v>
      </c>
      <c r="K1306" s="135" t="s">
        <v>1</v>
      </c>
      <c r="L1306" s="32"/>
      <c r="M1306" s="140" t="s">
        <v>1</v>
      </c>
      <c r="N1306" s="141" t="s">
        <v>43</v>
      </c>
      <c r="P1306" s="142">
        <f>O1306*H1306</f>
        <v>0</v>
      </c>
      <c r="Q1306" s="142">
        <v>0</v>
      </c>
      <c r="R1306" s="142">
        <f>Q1306*H1306</f>
        <v>0</v>
      </c>
      <c r="S1306" s="142">
        <v>0</v>
      </c>
      <c r="T1306" s="143">
        <f>S1306*H1306</f>
        <v>0</v>
      </c>
      <c r="AR1306" s="144" t="s">
        <v>293</v>
      </c>
      <c r="AT1306" s="144" t="s">
        <v>123</v>
      </c>
      <c r="AU1306" s="144" t="s">
        <v>138</v>
      </c>
      <c r="AY1306" s="17" t="s">
        <v>120</v>
      </c>
      <c r="BE1306" s="145">
        <f>IF(N1306="základní",J1306,0)</f>
        <v>0</v>
      </c>
      <c r="BF1306" s="145">
        <f>IF(N1306="snížená",J1306,0)</f>
        <v>0</v>
      </c>
      <c r="BG1306" s="145">
        <f>IF(N1306="zákl. přenesená",J1306,0)</f>
        <v>0</v>
      </c>
      <c r="BH1306" s="145">
        <f>IF(N1306="sníž. přenesená",J1306,0)</f>
        <v>0</v>
      </c>
      <c r="BI1306" s="145">
        <f>IF(N1306="nulová",J1306,0)</f>
        <v>0</v>
      </c>
      <c r="BJ1306" s="17" t="s">
        <v>129</v>
      </c>
      <c r="BK1306" s="145">
        <f>ROUND(I1306*H1306,2)</f>
        <v>0</v>
      </c>
      <c r="BL1306" s="17" t="s">
        <v>293</v>
      </c>
      <c r="BM1306" s="144" t="s">
        <v>2490</v>
      </c>
    </row>
    <row r="1307" spans="2:65" s="11" customFormat="1" ht="20.85" customHeight="1">
      <c r="B1307" s="120"/>
      <c r="D1307" s="121" t="s">
        <v>76</v>
      </c>
      <c r="E1307" s="130" t="s">
        <v>2491</v>
      </c>
      <c r="F1307" s="130" t="s">
        <v>2492</v>
      </c>
      <c r="I1307" s="123"/>
      <c r="J1307" s="131">
        <f>BK1307</f>
        <v>0</v>
      </c>
      <c r="L1307" s="120"/>
      <c r="M1307" s="125"/>
      <c r="P1307" s="126">
        <f>SUM(P1308:P1311)</f>
        <v>0</v>
      </c>
      <c r="R1307" s="126">
        <f>SUM(R1308:R1311)</f>
        <v>0</v>
      </c>
      <c r="T1307" s="127">
        <f>SUM(T1308:T1311)</f>
        <v>0</v>
      </c>
      <c r="AR1307" s="121" t="s">
        <v>85</v>
      </c>
      <c r="AT1307" s="128" t="s">
        <v>76</v>
      </c>
      <c r="AU1307" s="128" t="s">
        <v>129</v>
      </c>
      <c r="AY1307" s="121" t="s">
        <v>120</v>
      </c>
      <c r="BK1307" s="129">
        <f>SUM(BK1308:BK1311)</f>
        <v>0</v>
      </c>
    </row>
    <row r="1308" spans="2:65" s="1" customFormat="1" ht="16.5" customHeight="1">
      <c r="B1308" s="132"/>
      <c r="C1308" s="133" t="s">
        <v>2493</v>
      </c>
      <c r="D1308" s="133" t="s">
        <v>123</v>
      </c>
      <c r="E1308" s="134" t="s">
        <v>2476</v>
      </c>
      <c r="F1308" s="135" t="s">
        <v>2477</v>
      </c>
      <c r="G1308" s="136" t="s">
        <v>2473</v>
      </c>
      <c r="H1308" s="137">
        <v>2</v>
      </c>
      <c r="I1308" s="138"/>
      <c r="J1308" s="139">
        <f>ROUND(I1308*H1308,2)</f>
        <v>0</v>
      </c>
      <c r="K1308" s="135" t="s">
        <v>1</v>
      </c>
      <c r="L1308" s="32"/>
      <c r="M1308" s="140" t="s">
        <v>1</v>
      </c>
      <c r="N1308" s="141" t="s">
        <v>43</v>
      </c>
      <c r="P1308" s="142">
        <f>O1308*H1308</f>
        <v>0</v>
      </c>
      <c r="Q1308" s="142">
        <v>0</v>
      </c>
      <c r="R1308" s="142">
        <f>Q1308*H1308</f>
        <v>0</v>
      </c>
      <c r="S1308" s="142">
        <v>0</v>
      </c>
      <c r="T1308" s="143">
        <f>S1308*H1308</f>
        <v>0</v>
      </c>
      <c r="AR1308" s="144" t="s">
        <v>293</v>
      </c>
      <c r="AT1308" s="144" t="s">
        <v>123</v>
      </c>
      <c r="AU1308" s="144" t="s">
        <v>138</v>
      </c>
      <c r="AY1308" s="17" t="s">
        <v>120</v>
      </c>
      <c r="BE1308" s="145">
        <f>IF(N1308="základní",J1308,0)</f>
        <v>0</v>
      </c>
      <c r="BF1308" s="145">
        <f>IF(N1308="snížená",J1308,0)</f>
        <v>0</v>
      </c>
      <c r="BG1308" s="145">
        <f>IF(N1308="zákl. přenesená",J1308,0)</f>
        <v>0</v>
      </c>
      <c r="BH1308" s="145">
        <f>IF(N1308="sníž. přenesená",J1308,0)</f>
        <v>0</v>
      </c>
      <c r="BI1308" s="145">
        <f>IF(N1308="nulová",J1308,0)</f>
        <v>0</v>
      </c>
      <c r="BJ1308" s="17" t="s">
        <v>129</v>
      </c>
      <c r="BK1308" s="145">
        <f>ROUND(I1308*H1308,2)</f>
        <v>0</v>
      </c>
      <c r="BL1308" s="17" t="s">
        <v>293</v>
      </c>
      <c r="BM1308" s="144" t="s">
        <v>2494</v>
      </c>
    </row>
    <row r="1309" spans="2:65" s="1" customFormat="1" ht="24.2" customHeight="1">
      <c r="B1309" s="132"/>
      <c r="C1309" s="133" t="s">
        <v>2495</v>
      </c>
      <c r="D1309" s="133" t="s">
        <v>123</v>
      </c>
      <c r="E1309" s="134" t="s">
        <v>2480</v>
      </c>
      <c r="F1309" s="135" t="s">
        <v>2481</v>
      </c>
      <c r="G1309" s="136" t="s">
        <v>2473</v>
      </c>
      <c r="H1309" s="137">
        <v>2</v>
      </c>
      <c r="I1309" s="138"/>
      <c r="J1309" s="139">
        <f>ROUND(I1309*H1309,2)</f>
        <v>0</v>
      </c>
      <c r="K1309" s="135" t="s">
        <v>1</v>
      </c>
      <c r="L1309" s="32"/>
      <c r="M1309" s="140" t="s">
        <v>1</v>
      </c>
      <c r="N1309" s="141" t="s">
        <v>43</v>
      </c>
      <c r="P1309" s="142">
        <f>O1309*H1309</f>
        <v>0</v>
      </c>
      <c r="Q1309" s="142">
        <v>0</v>
      </c>
      <c r="R1309" s="142">
        <f>Q1309*H1309</f>
        <v>0</v>
      </c>
      <c r="S1309" s="142">
        <v>0</v>
      </c>
      <c r="T1309" s="143">
        <f>S1309*H1309</f>
        <v>0</v>
      </c>
      <c r="AR1309" s="144" t="s">
        <v>293</v>
      </c>
      <c r="AT1309" s="144" t="s">
        <v>123</v>
      </c>
      <c r="AU1309" s="144" t="s">
        <v>138</v>
      </c>
      <c r="AY1309" s="17" t="s">
        <v>120</v>
      </c>
      <c r="BE1309" s="145">
        <f>IF(N1309="základní",J1309,0)</f>
        <v>0</v>
      </c>
      <c r="BF1309" s="145">
        <f>IF(N1309="snížená",J1309,0)</f>
        <v>0</v>
      </c>
      <c r="BG1309" s="145">
        <f>IF(N1309="zákl. přenesená",J1309,0)</f>
        <v>0</v>
      </c>
      <c r="BH1309" s="145">
        <f>IF(N1309="sníž. přenesená",J1309,0)</f>
        <v>0</v>
      </c>
      <c r="BI1309" s="145">
        <f>IF(N1309="nulová",J1309,0)</f>
        <v>0</v>
      </c>
      <c r="BJ1309" s="17" t="s">
        <v>129</v>
      </c>
      <c r="BK1309" s="145">
        <f>ROUND(I1309*H1309,2)</f>
        <v>0</v>
      </c>
      <c r="BL1309" s="17" t="s">
        <v>293</v>
      </c>
      <c r="BM1309" s="144" t="s">
        <v>2496</v>
      </c>
    </row>
    <row r="1310" spans="2:65" s="1" customFormat="1" ht="24.2" customHeight="1">
      <c r="B1310" s="132"/>
      <c r="C1310" s="133" t="s">
        <v>2497</v>
      </c>
      <c r="D1310" s="133" t="s">
        <v>123</v>
      </c>
      <c r="E1310" s="134" t="s">
        <v>2484</v>
      </c>
      <c r="F1310" s="135" t="s">
        <v>2485</v>
      </c>
      <c r="G1310" s="136" t="s">
        <v>2473</v>
      </c>
      <c r="H1310" s="137">
        <v>1</v>
      </c>
      <c r="I1310" s="138"/>
      <c r="J1310" s="139">
        <f>ROUND(I1310*H1310,2)</f>
        <v>0</v>
      </c>
      <c r="K1310" s="135" t="s">
        <v>1</v>
      </c>
      <c r="L1310" s="32"/>
      <c r="M1310" s="140" t="s">
        <v>1</v>
      </c>
      <c r="N1310" s="141" t="s">
        <v>43</v>
      </c>
      <c r="P1310" s="142">
        <f>O1310*H1310</f>
        <v>0</v>
      </c>
      <c r="Q1310" s="142">
        <v>0</v>
      </c>
      <c r="R1310" s="142">
        <f>Q1310*H1310</f>
        <v>0</v>
      </c>
      <c r="S1310" s="142">
        <v>0</v>
      </c>
      <c r="T1310" s="143">
        <f>S1310*H1310</f>
        <v>0</v>
      </c>
      <c r="AR1310" s="144" t="s">
        <v>293</v>
      </c>
      <c r="AT1310" s="144" t="s">
        <v>123</v>
      </c>
      <c r="AU1310" s="144" t="s">
        <v>138</v>
      </c>
      <c r="AY1310" s="17" t="s">
        <v>120</v>
      </c>
      <c r="BE1310" s="145">
        <f>IF(N1310="základní",J1310,0)</f>
        <v>0</v>
      </c>
      <c r="BF1310" s="145">
        <f>IF(N1310="snížená",J1310,0)</f>
        <v>0</v>
      </c>
      <c r="BG1310" s="145">
        <f>IF(N1310="zákl. přenesená",J1310,0)</f>
        <v>0</v>
      </c>
      <c r="BH1310" s="145">
        <f>IF(N1310="sníž. přenesená",J1310,0)</f>
        <v>0</v>
      </c>
      <c r="BI1310" s="145">
        <f>IF(N1310="nulová",J1310,0)</f>
        <v>0</v>
      </c>
      <c r="BJ1310" s="17" t="s">
        <v>129</v>
      </c>
      <c r="BK1310" s="145">
        <f>ROUND(I1310*H1310,2)</f>
        <v>0</v>
      </c>
      <c r="BL1310" s="17" t="s">
        <v>293</v>
      </c>
      <c r="BM1310" s="144" t="s">
        <v>2498</v>
      </c>
    </row>
    <row r="1311" spans="2:65" s="1" customFormat="1" ht="55.5" customHeight="1">
      <c r="B1311" s="132"/>
      <c r="C1311" s="133" t="s">
        <v>2499</v>
      </c>
      <c r="D1311" s="133" t="s">
        <v>123</v>
      </c>
      <c r="E1311" s="134" t="s">
        <v>2488</v>
      </c>
      <c r="F1311" s="135" t="s">
        <v>2489</v>
      </c>
      <c r="G1311" s="136" t="s">
        <v>2473</v>
      </c>
      <c r="H1311" s="137">
        <v>1</v>
      </c>
      <c r="I1311" s="138"/>
      <c r="J1311" s="139">
        <f>ROUND(I1311*H1311,2)</f>
        <v>0</v>
      </c>
      <c r="K1311" s="135" t="s">
        <v>1</v>
      </c>
      <c r="L1311" s="32"/>
      <c r="M1311" s="140" t="s">
        <v>1</v>
      </c>
      <c r="N1311" s="141" t="s">
        <v>43</v>
      </c>
      <c r="P1311" s="142">
        <f>O1311*H1311</f>
        <v>0</v>
      </c>
      <c r="Q1311" s="142">
        <v>0</v>
      </c>
      <c r="R1311" s="142">
        <f>Q1311*H1311</f>
        <v>0</v>
      </c>
      <c r="S1311" s="142">
        <v>0</v>
      </c>
      <c r="T1311" s="143">
        <f>S1311*H1311</f>
        <v>0</v>
      </c>
      <c r="AR1311" s="144" t="s">
        <v>293</v>
      </c>
      <c r="AT1311" s="144" t="s">
        <v>123</v>
      </c>
      <c r="AU1311" s="144" t="s">
        <v>138</v>
      </c>
      <c r="AY1311" s="17" t="s">
        <v>120</v>
      </c>
      <c r="BE1311" s="145">
        <f>IF(N1311="základní",J1311,0)</f>
        <v>0</v>
      </c>
      <c r="BF1311" s="145">
        <f>IF(N1311="snížená",J1311,0)</f>
        <v>0</v>
      </c>
      <c r="BG1311" s="145">
        <f>IF(N1311="zákl. přenesená",J1311,0)</f>
        <v>0</v>
      </c>
      <c r="BH1311" s="145">
        <f>IF(N1311="sníž. přenesená",J1311,0)</f>
        <v>0</v>
      </c>
      <c r="BI1311" s="145">
        <f>IF(N1311="nulová",J1311,0)</f>
        <v>0</v>
      </c>
      <c r="BJ1311" s="17" t="s">
        <v>129</v>
      </c>
      <c r="BK1311" s="145">
        <f>ROUND(I1311*H1311,2)</f>
        <v>0</v>
      </c>
      <c r="BL1311" s="17" t="s">
        <v>293</v>
      </c>
      <c r="BM1311" s="144" t="s">
        <v>2500</v>
      </c>
    </row>
    <row r="1312" spans="2:65" s="11" customFormat="1" ht="20.85" customHeight="1">
      <c r="B1312" s="120"/>
      <c r="D1312" s="121" t="s">
        <v>76</v>
      </c>
      <c r="E1312" s="130" t="s">
        <v>2501</v>
      </c>
      <c r="F1312" s="130" t="s">
        <v>2502</v>
      </c>
      <c r="I1312" s="123"/>
      <c r="J1312" s="131">
        <f>BK1312</f>
        <v>0</v>
      </c>
      <c r="L1312" s="120"/>
      <c r="M1312" s="125"/>
      <c r="P1312" s="126">
        <f>SUM(P1313:P1326)</f>
        <v>0</v>
      </c>
      <c r="R1312" s="126">
        <f>SUM(R1313:R1326)</f>
        <v>0</v>
      </c>
      <c r="T1312" s="127">
        <f>SUM(T1313:T1326)</f>
        <v>0</v>
      </c>
      <c r="AR1312" s="121" t="s">
        <v>85</v>
      </c>
      <c r="AT1312" s="128" t="s">
        <v>76</v>
      </c>
      <c r="AU1312" s="128" t="s">
        <v>129</v>
      </c>
      <c r="AY1312" s="121" t="s">
        <v>120</v>
      </c>
      <c r="BK1312" s="129">
        <f>SUM(BK1313:BK1326)</f>
        <v>0</v>
      </c>
    </row>
    <row r="1313" spans="2:65" s="1" customFormat="1" ht="24.2" customHeight="1">
      <c r="B1313" s="132"/>
      <c r="C1313" s="133" t="s">
        <v>2503</v>
      </c>
      <c r="D1313" s="133" t="s">
        <v>123</v>
      </c>
      <c r="E1313" s="134" t="s">
        <v>2504</v>
      </c>
      <c r="F1313" s="135" t="s">
        <v>2505</v>
      </c>
      <c r="G1313" s="136" t="s">
        <v>2506</v>
      </c>
      <c r="H1313" s="137">
        <v>1</v>
      </c>
      <c r="I1313" s="138"/>
      <c r="J1313" s="139">
        <f t="shared" ref="J1313:J1326" si="80">ROUND(I1313*H1313,2)</f>
        <v>0</v>
      </c>
      <c r="K1313" s="135" t="s">
        <v>1</v>
      </c>
      <c r="L1313" s="32"/>
      <c r="M1313" s="140" t="s">
        <v>1</v>
      </c>
      <c r="N1313" s="141" t="s">
        <v>43</v>
      </c>
      <c r="P1313" s="142">
        <f t="shared" ref="P1313:P1326" si="81">O1313*H1313</f>
        <v>0</v>
      </c>
      <c r="Q1313" s="142">
        <v>0</v>
      </c>
      <c r="R1313" s="142">
        <f t="shared" ref="R1313:R1326" si="82">Q1313*H1313</f>
        <v>0</v>
      </c>
      <c r="S1313" s="142">
        <v>0</v>
      </c>
      <c r="T1313" s="143">
        <f t="shared" ref="T1313:T1326" si="83">S1313*H1313</f>
        <v>0</v>
      </c>
      <c r="AR1313" s="144" t="s">
        <v>293</v>
      </c>
      <c r="AT1313" s="144" t="s">
        <v>123</v>
      </c>
      <c r="AU1313" s="144" t="s">
        <v>138</v>
      </c>
      <c r="AY1313" s="17" t="s">
        <v>120</v>
      </c>
      <c r="BE1313" s="145">
        <f t="shared" ref="BE1313:BE1326" si="84">IF(N1313="základní",J1313,0)</f>
        <v>0</v>
      </c>
      <c r="BF1313" s="145">
        <f t="shared" ref="BF1313:BF1326" si="85">IF(N1313="snížená",J1313,0)</f>
        <v>0</v>
      </c>
      <c r="BG1313" s="145">
        <f t="shared" ref="BG1313:BG1326" si="86">IF(N1313="zákl. přenesená",J1313,0)</f>
        <v>0</v>
      </c>
      <c r="BH1313" s="145">
        <f t="shared" ref="BH1313:BH1326" si="87">IF(N1313="sníž. přenesená",J1313,0)</f>
        <v>0</v>
      </c>
      <c r="BI1313" s="145">
        <f t="shared" ref="BI1313:BI1326" si="88">IF(N1313="nulová",J1313,0)</f>
        <v>0</v>
      </c>
      <c r="BJ1313" s="17" t="s">
        <v>129</v>
      </c>
      <c r="BK1313" s="145">
        <f t="shared" ref="BK1313:BK1326" si="89">ROUND(I1313*H1313,2)</f>
        <v>0</v>
      </c>
      <c r="BL1313" s="17" t="s">
        <v>293</v>
      </c>
      <c r="BM1313" s="144" t="s">
        <v>2507</v>
      </c>
    </row>
    <row r="1314" spans="2:65" s="1" customFormat="1" ht="16.5" customHeight="1">
      <c r="B1314" s="132"/>
      <c r="C1314" s="133" t="s">
        <v>2508</v>
      </c>
      <c r="D1314" s="133" t="s">
        <v>123</v>
      </c>
      <c r="E1314" s="134" t="s">
        <v>2509</v>
      </c>
      <c r="F1314" s="135" t="s">
        <v>2510</v>
      </c>
      <c r="G1314" s="136" t="s">
        <v>2506</v>
      </c>
      <c r="H1314" s="137">
        <v>38</v>
      </c>
      <c r="I1314" s="138"/>
      <c r="J1314" s="139">
        <f t="shared" si="80"/>
        <v>0</v>
      </c>
      <c r="K1314" s="135" t="s">
        <v>1</v>
      </c>
      <c r="L1314" s="32"/>
      <c r="M1314" s="140" t="s">
        <v>1</v>
      </c>
      <c r="N1314" s="141" t="s">
        <v>43</v>
      </c>
      <c r="P1314" s="142">
        <f t="shared" si="81"/>
        <v>0</v>
      </c>
      <c r="Q1314" s="142">
        <v>0</v>
      </c>
      <c r="R1314" s="142">
        <f t="shared" si="82"/>
        <v>0</v>
      </c>
      <c r="S1314" s="142">
        <v>0</v>
      </c>
      <c r="T1314" s="143">
        <f t="shared" si="83"/>
        <v>0</v>
      </c>
      <c r="AR1314" s="144" t="s">
        <v>293</v>
      </c>
      <c r="AT1314" s="144" t="s">
        <v>123</v>
      </c>
      <c r="AU1314" s="144" t="s">
        <v>138</v>
      </c>
      <c r="AY1314" s="17" t="s">
        <v>120</v>
      </c>
      <c r="BE1314" s="145">
        <f t="shared" si="84"/>
        <v>0</v>
      </c>
      <c r="BF1314" s="145">
        <f t="shared" si="85"/>
        <v>0</v>
      </c>
      <c r="BG1314" s="145">
        <f t="shared" si="86"/>
        <v>0</v>
      </c>
      <c r="BH1314" s="145">
        <f t="shared" si="87"/>
        <v>0</v>
      </c>
      <c r="BI1314" s="145">
        <f t="shared" si="88"/>
        <v>0</v>
      </c>
      <c r="BJ1314" s="17" t="s">
        <v>129</v>
      </c>
      <c r="BK1314" s="145">
        <f t="shared" si="89"/>
        <v>0</v>
      </c>
      <c r="BL1314" s="17" t="s">
        <v>293</v>
      </c>
      <c r="BM1314" s="144" t="s">
        <v>2511</v>
      </c>
    </row>
    <row r="1315" spans="2:65" s="1" customFormat="1" ht="16.5" customHeight="1">
      <c r="B1315" s="132"/>
      <c r="C1315" s="133" t="s">
        <v>2512</v>
      </c>
      <c r="D1315" s="133" t="s">
        <v>123</v>
      </c>
      <c r="E1315" s="134" t="s">
        <v>2513</v>
      </c>
      <c r="F1315" s="135" t="s">
        <v>2514</v>
      </c>
      <c r="G1315" s="136" t="s">
        <v>2506</v>
      </c>
      <c r="H1315" s="137">
        <v>4</v>
      </c>
      <c r="I1315" s="138"/>
      <c r="J1315" s="139">
        <f t="shared" si="80"/>
        <v>0</v>
      </c>
      <c r="K1315" s="135" t="s">
        <v>1</v>
      </c>
      <c r="L1315" s="32"/>
      <c r="M1315" s="140" t="s">
        <v>1</v>
      </c>
      <c r="N1315" s="141" t="s">
        <v>43</v>
      </c>
      <c r="P1315" s="142">
        <f t="shared" si="81"/>
        <v>0</v>
      </c>
      <c r="Q1315" s="142">
        <v>0</v>
      </c>
      <c r="R1315" s="142">
        <f t="shared" si="82"/>
        <v>0</v>
      </c>
      <c r="S1315" s="142">
        <v>0</v>
      </c>
      <c r="T1315" s="143">
        <f t="shared" si="83"/>
        <v>0</v>
      </c>
      <c r="AR1315" s="144" t="s">
        <v>293</v>
      </c>
      <c r="AT1315" s="144" t="s">
        <v>123</v>
      </c>
      <c r="AU1315" s="144" t="s">
        <v>138</v>
      </c>
      <c r="AY1315" s="17" t="s">
        <v>120</v>
      </c>
      <c r="BE1315" s="145">
        <f t="shared" si="84"/>
        <v>0</v>
      </c>
      <c r="BF1315" s="145">
        <f t="shared" si="85"/>
        <v>0</v>
      </c>
      <c r="BG1315" s="145">
        <f t="shared" si="86"/>
        <v>0</v>
      </c>
      <c r="BH1315" s="145">
        <f t="shared" si="87"/>
        <v>0</v>
      </c>
      <c r="BI1315" s="145">
        <f t="shared" si="88"/>
        <v>0</v>
      </c>
      <c r="BJ1315" s="17" t="s">
        <v>129</v>
      </c>
      <c r="BK1315" s="145">
        <f t="shared" si="89"/>
        <v>0</v>
      </c>
      <c r="BL1315" s="17" t="s">
        <v>293</v>
      </c>
      <c r="BM1315" s="144" t="s">
        <v>2515</v>
      </c>
    </row>
    <row r="1316" spans="2:65" s="1" customFormat="1" ht="37.9" customHeight="1">
      <c r="B1316" s="132"/>
      <c r="C1316" s="133" t="s">
        <v>2516</v>
      </c>
      <c r="D1316" s="133" t="s">
        <v>123</v>
      </c>
      <c r="E1316" s="134" t="s">
        <v>2517</v>
      </c>
      <c r="F1316" s="135" t="s">
        <v>2518</v>
      </c>
      <c r="G1316" s="136" t="s">
        <v>2473</v>
      </c>
      <c r="H1316" s="137">
        <v>5</v>
      </c>
      <c r="I1316" s="138"/>
      <c r="J1316" s="139">
        <f t="shared" si="80"/>
        <v>0</v>
      </c>
      <c r="K1316" s="135" t="s">
        <v>1</v>
      </c>
      <c r="L1316" s="32"/>
      <c r="M1316" s="140" t="s">
        <v>1</v>
      </c>
      <c r="N1316" s="141" t="s">
        <v>43</v>
      </c>
      <c r="P1316" s="142">
        <f t="shared" si="81"/>
        <v>0</v>
      </c>
      <c r="Q1316" s="142">
        <v>0</v>
      </c>
      <c r="R1316" s="142">
        <f t="shared" si="82"/>
        <v>0</v>
      </c>
      <c r="S1316" s="142">
        <v>0</v>
      </c>
      <c r="T1316" s="143">
        <f t="shared" si="83"/>
        <v>0</v>
      </c>
      <c r="AR1316" s="144" t="s">
        <v>293</v>
      </c>
      <c r="AT1316" s="144" t="s">
        <v>123</v>
      </c>
      <c r="AU1316" s="144" t="s">
        <v>138</v>
      </c>
      <c r="AY1316" s="17" t="s">
        <v>120</v>
      </c>
      <c r="BE1316" s="145">
        <f t="shared" si="84"/>
        <v>0</v>
      </c>
      <c r="BF1316" s="145">
        <f t="shared" si="85"/>
        <v>0</v>
      </c>
      <c r="BG1316" s="145">
        <f t="shared" si="86"/>
        <v>0</v>
      </c>
      <c r="BH1316" s="145">
        <f t="shared" si="87"/>
        <v>0</v>
      </c>
      <c r="BI1316" s="145">
        <f t="shared" si="88"/>
        <v>0</v>
      </c>
      <c r="BJ1316" s="17" t="s">
        <v>129</v>
      </c>
      <c r="BK1316" s="145">
        <f t="shared" si="89"/>
        <v>0</v>
      </c>
      <c r="BL1316" s="17" t="s">
        <v>293</v>
      </c>
      <c r="BM1316" s="144" t="s">
        <v>2519</v>
      </c>
    </row>
    <row r="1317" spans="2:65" s="1" customFormat="1" ht="37.9" customHeight="1">
      <c r="B1317" s="132"/>
      <c r="C1317" s="133" t="s">
        <v>2520</v>
      </c>
      <c r="D1317" s="133" t="s">
        <v>123</v>
      </c>
      <c r="E1317" s="134" t="s">
        <v>2521</v>
      </c>
      <c r="F1317" s="135" t="s">
        <v>2522</v>
      </c>
      <c r="G1317" s="136" t="s">
        <v>2473</v>
      </c>
      <c r="H1317" s="137">
        <v>2</v>
      </c>
      <c r="I1317" s="138"/>
      <c r="J1317" s="139">
        <f t="shared" si="80"/>
        <v>0</v>
      </c>
      <c r="K1317" s="135" t="s">
        <v>1</v>
      </c>
      <c r="L1317" s="32"/>
      <c r="M1317" s="140" t="s">
        <v>1</v>
      </c>
      <c r="N1317" s="141" t="s">
        <v>43</v>
      </c>
      <c r="P1317" s="142">
        <f t="shared" si="81"/>
        <v>0</v>
      </c>
      <c r="Q1317" s="142">
        <v>0</v>
      </c>
      <c r="R1317" s="142">
        <f t="shared" si="82"/>
        <v>0</v>
      </c>
      <c r="S1317" s="142">
        <v>0</v>
      </c>
      <c r="T1317" s="143">
        <f t="shared" si="83"/>
        <v>0</v>
      </c>
      <c r="AR1317" s="144" t="s">
        <v>293</v>
      </c>
      <c r="AT1317" s="144" t="s">
        <v>123</v>
      </c>
      <c r="AU1317" s="144" t="s">
        <v>138</v>
      </c>
      <c r="AY1317" s="17" t="s">
        <v>120</v>
      </c>
      <c r="BE1317" s="145">
        <f t="shared" si="84"/>
        <v>0</v>
      </c>
      <c r="BF1317" s="145">
        <f t="shared" si="85"/>
        <v>0</v>
      </c>
      <c r="BG1317" s="145">
        <f t="shared" si="86"/>
        <v>0</v>
      </c>
      <c r="BH1317" s="145">
        <f t="shared" si="87"/>
        <v>0</v>
      </c>
      <c r="BI1317" s="145">
        <f t="shared" si="88"/>
        <v>0</v>
      </c>
      <c r="BJ1317" s="17" t="s">
        <v>129</v>
      </c>
      <c r="BK1317" s="145">
        <f t="shared" si="89"/>
        <v>0</v>
      </c>
      <c r="BL1317" s="17" t="s">
        <v>293</v>
      </c>
      <c r="BM1317" s="144" t="s">
        <v>2523</v>
      </c>
    </row>
    <row r="1318" spans="2:65" s="1" customFormat="1" ht="37.9" customHeight="1">
      <c r="B1318" s="132"/>
      <c r="C1318" s="133" t="s">
        <v>2524</v>
      </c>
      <c r="D1318" s="133" t="s">
        <v>123</v>
      </c>
      <c r="E1318" s="134" t="s">
        <v>2525</v>
      </c>
      <c r="F1318" s="135" t="s">
        <v>2526</v>
      </c>
      <c r="G1318" s="136" t="s">
        <v>2473</v>
      </c>
      <c r="H1318" s="137">
        <v>5</v>
      </c>
      <c r="I1318" s="138"/>
      <c r="J1318" s="139">
        <f t="shared" si="80"/>
        <v>0</v>
      </c>
      <c r="K1318" s="135" t="s">
        <v>1</v>
      </c>
      <c r="L1318" s="32"/>
      <c r="M1318" s="140" t="s">
        <v>1</v>
      </c>
      <c r="N1318" s="141" t="s">
        <v>43</v>
      </c>
      <c r="P1318" s="142">
        <f t="shared" si="81"/>
        <v>0</v>
      </c>
      <c r="Q1318" s="142">
        <v>0</v>
      </c>
      <c r="R1318" s="142">
        <f t="shared" si="82"/>
        <v>0</v>
      </c>
      <c r="S1318" s="142">
        <v>0</v>
      </c>
      <c r="T1318" s="143">
        <f t="shared" si="83"/>
        <v>0</v>
      </c>
      <c r="AR1318" s="144" t="s">
        <v>293</v>
      </c>
      <c r="AT1318" s="144" t="s">
        <v>123</v>
      </c>
      <c r="AU1318" s="144" t="s">
        <v>138</v>
      </c>
      <c r="AY1318" s="17" t="s">
        <v>120</v>
      </c>
      <c r="BE1318" s="145">
        <f t="shared" si="84"/>
        <v>0</v>
      </c>
      <c r="BF1318" s="145">
        <f t="shared" si="85"/>
        <v>0</v>
      </c>
      <c r="BG1318" s="145">
        <f t="shared" si="86"/>
        <v>0</v>
      </c>
      <c r="BH1318" s="145">
        <f t="shared" si="87"/>
        <v>0</v>
      </c>
      <c r="BI1318" s="145">
        <f t="shared" si="88"/>
        <v>0</v>
      </c>
      <c r="BJ1318" s="17" t="s">
        <v>129</v>
      </c>
      <c r="BK1318" s="145">
        <f t="shared" si="89"/>
        <v>0</v>
      </c>
      <c r="BL1318" s="17" t="s">
        <v>293</v>
      </c>
      <c r="BM1318" s="144" t="s">
        <v>2527</v>
      </c>
    </row>
    <row r="1319" spans="2:65" s="1" customFormat="1" ht="37.9" customHeight="1">
      <c r="B1319" s="132"/>
      <c r="C1319" s="133" t="s">
        <v>2528</v>
      </c>
      <c r="D1319" s="133" t="s">
        <v>123</v>
      </c>
      <c r="E1319" s="134" t="s">
        <v>2529</v>
      </c>
      <c r="F1319" s="135" t="s">
        <v>2530</v>
      </c>
      <c r="G1319" s="136" t="s">
        <v>2473</v>
      </c>
      <c r="H1319" s="137">
        <v>4</v>
      </c>
      <c r="I1319" s="138"/>
      <c r="J1319" s="139">
        <f t="shared" si="80"/>
        <v>0</v>
      </c>
      <c r="K1319" s="135" t="s">
        <v>1</v>
      </c>
      <c r="L1319" s="32"/>
      <c r="M1319" s="140" t="s">
        <v>1</v>
      </c>
      <c r="N1319" s="141" t="s">
        <v>43</v>
      </c>
      <c r="P1319" s="142">
        <f t="shared" si="81"/>
        <v>0</v>
      </c>
      <c r="Q1319" s="142">
        <v>0</v>
      </c>
      <c r="R1319" s="142">
        <f t="shared" si="82"/>
        <v>0</v>
      </c>
      <c r="S1319" s="142">
        <v>0</v>
      </c>
      <c r="T1319" s="143">
        <f t="shared" si="83"/>
        <v>0</v>
      </c>
      <c r="AR1319" s="144" t="s">
        <v>293</v>
      </c>
      <c r="AT1319" s="144" t="s">
        <v>123</v>
      </c>
      <c r="AU1319" s="144" t="s">
        <v>138</v>
      </c>
      <c r="AY1319" s="17" t="s">
        <v>120</v>
      </c>
      <c r="BE1319" s="145">
        <f t="shared" si="84"/>
        <v>0</v>
      </c>
      <c r="BF1319" s="145">
        <f t="shared" si="85"/>
        <v>0</v>
      </c>
      <c r="BG1319" s="145">
        <f t="shared" si="86"/>
        <v>0</v>
      </c>
      <c r="BH1319" s="145">
        <f t="shared" si="87"/>
        <v>0</v>
      </c>
      <c r="BI1319" s="145">
        <f t="shared" si="88"/>
        <v>0</v>
      </c>
      <c r="BJ1319" s="17" t="s">
        <v>129</v>
      </c>
      <c r="BK1319" s="145">
        <f t="shared" si="89"/>
        <v>0</v>
      </c>
      <c r="BL1319" s="17" t="s">
        <v>293</v>
      </c>
      <c r="BM1319" s="144" t="s">
        <v>2531</v>
      </c>
    </row>
    <row r="1320" spans="2:65" s="1" customFormat="1" ht="55.5" customHeight="1">
      <c r="B1320" s="132"/>
      <c r="C1320" s="133" t="s">
        <v>2532</v>
      </c>
      <c r="D1320" s="133" t="s">
        <v>123</v>
      </c>
      <c r="E1320" s="134" t="s">
        <v>2533</v>
      </c>
      <c r="F1320" s="135" t="s">
        <v>2534</v>
      </c>
      <c r="G1320" s="136" t="s">
        <v>2473</v>
      </c>
      <c r="H1320" s="137">
        <v>1</v>
      </c>
      <c r="I1320" s="138"/>
      <c r="J1320" s="139">
        <f t="shared" si="80"/>
        <v>0</v>
      </c>
      <c r="K1320" s="135" t="s">
        <v>1</v>
      </c>
      <c r="L1320" s="32"/>
      <c r="M1320" s="140" t="s">
        <v>1</v>
      </c>
      <c r="N1320" s="141" t="s">
        <v>43</v>
      </c>
      <c r="P1320" s="142">
        <f t="shared" si="81"/>
        <v>0</v>
      </c>
      <c r="Q1320" s="142">
        <v>0</v>
      </c>
      <c r="R1320" s="142">
        <f t="shared" si="82"/>
        <v>0</v>
      </c>
      <c r="S1320" s="142">
        <v>0</v>
      </c>
      <c r="T1320" s="143">
        <f t="shared" si="83"/>
        <v>0</v>
      </c>
      <c r="AR1320" s="144" t="s">
        <v>293</v>
      </c>
      <c r="AT1320" s="144" t="s">
        <v>123</v>
      </c>
      <c r="AU1320" s="144" t="s">
        <v>138</v>
      </c>
      <c r="AY1320" s="17" t="s">
        <v>120</v>
      </c>
      <c r="BE1320" s="145">
        <f t="shared" si="84"/>
        <v>0</v>
      </c>
      <c r="BF1320" s="145">
        <f t="shared" si="85"/>
        <v>0</v>
      </c>
      <c r="BG1320" s="145">
        <f t="shared" si="86"/>
        <v>0</v>
      </c>
      <c r="BH1320" s="145">
        <f t="shared" si="87"/>
        <v>0</v>
      </c>
      <c r="BI1320" s="145">
        <f t="shared" si="88"/>
        <v>0</v>
      </c>
      <c r="BJ1320" s="17" t="s">
        <v>129</v>
      </c>
      <c r="BK1320" s="145">
        <f t="shared" si="89"/>
        <v>0</v>
      </c>
      <c r="BL1320" s="17" t="s">
        <v>293</v>
      </c>
      <c r="BM1320" s="144" t="s">
        <v>2535</v>
      </c>
    </row>
    <row r="1321" spans="2:65" s="1" customFormat="1" ht="24.2" customHeight="1">
      <c r="B1321" s="132"/>
      <c r="C1321" s="133" t="s">
        <v>2536</v>
      </c>
      <c r="D1321" s="133" t="s">
        <v>123</v>
      </c>
      <c r="E1321" s="134" t="s">
        <v>2537</v>
      </c>
      <c r="F1321" s="135" t="s">
        <v>2538</v>
      </c>
      <c r="G1321" s="136" t="s">
        <v>2473</v>
      </c>
      <c r="H1321" s="137">
        <v>2</v>
      </c>
      <c r="I1321" s="138"/>
      <c r="J1321" s="139">
        <f t="shared" si="80"/>
        <v>0</v>
      </c>
      <c r="K1321" s="135" t="s">
        <v>1</v>
      </c>
      <c r="L1321" s="32"/>
      <c r="M1321" s="140" t="s">
        <v>1</v>
      </c>
      <c r="N1321" s="141" t="s">
        <v>43</v>
      </c>
      <c r="P1321" s="142">
        <f t="shared" si="81"/>
        <v>0</v>
      </c>
      <c r="Q1321" s="142">
        <v>0</v>
      </c>
      <c r="R1321" s="142">
        <f t="shared" si="82"/>
        <v>0</v>
      </c>
      <c r="S1321" s="142">
        <v>0</v>
      </c>
      <c r="T1321" s="143">
        <f t="shared" si="83"/>
        <v>0</v>
      </c>
      <c r="AR1321" s="144" t="s">
        <v>293</v>
      </c>
      <c r="AT1321" s="144" t="s">
        <v>123</v>
      </c>
      <c r="AU1321" s="144" t="s">
        <v>138</v>
      </c>
      <c r="AY1321" s="17" t="s">
        <v>120</v>
      </c>
      <c r="BE1321" s="145">
        <f t="shared" si="84"/>
        <v>0</v>
      </c>
      <c r="BF1321" s="145">
        <f t="shared" si="85"/>
        <v>0</v>
      </c>
      <c r="BG1321" s="145">
        <f t="shared" si="86"/>
        <v>0</v>
      </c>
      <c r="BH1321" s="145">
        <f t="shared" si="87"/>
        <v>0</v>
      </c>
      <c r="BI1321" s="145">
        <f t="shared" si="88"/>
        <v>0</v>
      </c>
      <c r="BJ1321" s="17" t="s">
        <v>129</v>
      </c>
      <c r="BK1321" s="145">
        <f t="shared" si="89"/>
        <v>0</v>
      </c>
      <c r="BL1321" s="17" t="s">
        <v>293</v>
      </c>
      <c r="BM1321" s="144" t="s">
        <v>2539</v>
      </c>
    </row>
    <row r="1322" spans="2:65" s="1" customFormat="1" ht="24.2" customHeight="1">
      <c r="B1322" s="132"/>
      <c r="C1322" s="133" t="s">
        <v>2540</v>
      </c>
      <c r="D1322" s="133" t="s">
        <v>123</v>
      </c>
      <c r="E1322" s="134" t="s">
        <v>2541</v>
      </c>
      <c r="F1322" s="135" t="s">
        <v>2542</v>
      </c>
      <c r="G1322" s="136" t="s">
        <v>2473</v>
      </c>
      <c r="H1322" s="137">
        <v>5</v>
      </c>
      <c r="I1322" s="138"/>
      <c r="J1322" s="139">
        <f t="shared" si="80"/>
        <v>0</v>
      </c>
      <c r="K1322" s="135" t="s">
        <v>1</v>
      </c>
      <c r="L1322" s="32"/>
      <c r="M1322" s="140" t="s">
        <v>1</v>
      </c>
      <c r="N1322" s="141" t="s">
        <v>43</v>
      </c>
      <c r="P1322" s="142">
        <f t="shared" si="81"/>
        <v>0</v>
      </c>
      <c r="Q1322" s="142">
        <v>0</v>
      </c>
      <c r="R1322" s="142">
        <f t="shared" si="82"/>
        <v>0</v>
      </c>
      <c r="S1322" s="142">
        <v>0</v>
      </c>
      <c r="T1322" s="143">
        <f t="shared" si="83"/>
        <v>0</v>
      </c>
      <c r="AR1322" s="144" t="s">
        <v>293</v>
      </c>
      <c r="AT1322" s="144" t="s">
        <v>123</v>
      </c>
      <c r="AU1322" s="144" t="s">
        <v>138</v>
      </c>
      <c r="AY1322" s="17" t="s">
        <v>120</v>
      </c>
      <c r="BE1322" s="145">
        <f t="shared" si="84"/>
        <v>0</v>
      </c>
      <c r="BF1322" s="145">
        <f t="shared" si="85"/>
        <v>0</v>
      </c>
      <c r="BG1322" s="145">
        <f t="shared" si="86"/>
        <v>0</v>
      </c>
      <c r="BH1322" s="145">
        <f t="shared" si="87"/>
        <v>0</v>
      </c>
      <c r="BI1322" s="145">
        <f t="shared" si="88"/>
        <v>0</v>
      </c>
      <c r="BJ1322" s="17" t="s">
        <v>129</v>
      </c>
      <c r="BK1322" s="145">
        <f t="shared" si="89"/>
        <v>0</v>
      </c>
      <c r="BL1322" s="17" t="s">
        <v>293</v>
      </c>
      <c r="BM1322" s="144" t="s">
        <v>2543</v>
      </c>
    </row>
    <row r="1323" spans="2:65" s="1" customFormat="1" ht="24.2" customHeight="1">
      <c r="B1323" s="132"/>
      <c r="C1323" s="133" t="s">
        <v>2544</v>
      </c>
      <c r="D1323" s="133" t="s">
        <v>123</v>
      </c>
      <c r="E1323" s="134" t="s">
        <v>2545</v>
      </c>
      <c r="F1323" s="135" t="s">
        <v>2546</v>
      </c>
      <c r="G1323" s="136" t="s">
        <v>2473</v>
      </c>
      <c r="H1323" s="137">
        <v>1</v>
      </c>
      <c r="I1323" s="138"/>
      <c r="J1323" s="139">
        <f t="shared" si="80"/>
        <v>0</v>
      </c>
      <c r="K1323" s="135" t="s">
        <v>1</v>
      </c>
      <c r="L1323" s="32"/>
      <c r="M1323" s="140" t="s">
        <v>1</v>
      </c>
      <c r="N1323" s="141" t="s">
        <v>43</v>
      </c>
      <c r="P1323" s="142">
        <f t="shared" si="81"/>
        <v>0</v>
      </c>
      <c r="Q1323" s="142">
        <v>0</v>
      </c>
      <c r="R1323" s="142">
        <f t="shared" si="82"/>
        <v>0</v>
      </c>
      <c r="S1323" s="142">
        <v>0</v>
      </c>
      <c r="T1323" s="143">
        <f t="shared" si="83"/>
        <v>0</v>
      </c>
      <c r="AR1323" s="144" t="s">
        <v>293</v>
      </c>
      <c r="AT1323" s="144" t="s">
        <v>123</v>
      </c>
      <c r="AU1323" s="144" t="s">
        <v>138</v>
      </c>
      <c r="AY1323" s="17" t="s">
        <v>120</v>
      </c>
      <c r="BE1323" s="145">
        <f t="shared" si="84"/>
        <v>0</v>
      </c>
      <c r="BF1323" s="145">
        <f t="shared" si="85"/>
        <v>0</v>
      </c>
      <c r="BG1323" s="145">
        <f t="shared" si="86"/>
        <v>0</v>
      </c>
      <c r="BH1323" s="145">
        <f t="shared" si="87"/>
        <v>0</v>
      </c>
      <c r="BI1323" s="145">
        <f t="shared" si="88"/>
        <v>0</v>
      </c>
      <c r="BJ1323" s="17" t="s">
        <v>129</v>
      </c>
      <c r="BK1323" s="145">
        <f t="shared" si="89"/>
        <v>0</v>
      </c>
      <c r="BL1323" s="17" t="s">
        <v>293</v>
      </c>
      <c r="BM1323" s="144" t="s">
        <v>2547</v>
      </c>
    </row>
    <row r="1324" spans="2:65" s="1" customFormat="1" ht="33" customHeight="1">
      <c r="B1324" s="132"/>
      <c r="C1324" s="133" t="s">
        <v>2548</v>
      </c>
      <c r="D1324" s="133" t="s">
        <v>123</v>
      </c>
      <c r="E1324" s="134" t="s">
        <v>2549</v>
      </c>
      <c r="F1324" s="135" t="s">
        <v>2550</v>
      </c>
      <c r="G1324" s="136" t="s">
        <v>2473</v>
      </c>
      <c r="H1324" s="137">
        <v>1</v>
      </c>
      <c r="I1324" s="138"/>
      <c r="J1324" s="139">
        <f t="shared" si="80"/>
        <v>0</v>
      </c>
      <c r="K1324" s="135" t="s">
        <v>1</v>
      </c>
      <c r="L1324" s="32"/>
      <c r="M1324" s="140" t="s">
        <v>1</v>
      </c>
      <c r="N1324" s="141" t="s">
        <v>43</v>
      </c>
      <c r="P1324" s="142">
        <f t="shared" si="81"/>
        <v>0</v>
      </c>
      <c r="Q1324" s="142">
        <v>0</v>
      </c>
      <c r="R1324" s="142">
        <f t="shared" si="82"/>
        <v>0</v>
      </c>
      <c r="S1324" s="142">
        <v>0</v>
      </c>
      <c r="T1324" s="143">
        <f t="shared" si="83"/>
        <v>0</v>
      </c>
      <c r="AR1324" s="144" t="s">
        <v>293</v>
      </c>
      <c r="AT1324" s="144" t="s">
        <v>123</v>
      </c>
      <c r="AU1324" s="144" t="s">
        <v>138</v>
      </c>
      <c r="AY1324" s="17" t="s">
        <v>120</v>
      </c>
      <c r="BE1324" s="145">
        <f t="shared" si="84"/>
        <v>0</v>
      </c>
      <c r="BF1324" s="145">
        <f t="shared" si="85"/>
        <v>0</v>
      </c>
      <c r="BG1324" s="145">
        <f t="shared" si="86"/>
        <v>0</v>
      </c>
      <c r="BH1324" s="145">
        <f t="shared" si="87"/>
        <v>0</v>
      </c>
      <c r="BI1324" s="145">
        <f t="shared" si="88"/>
        <v>0</v>
      </c>
      <c r="BJ1324" s="17" t="s">
        <v>129</v>
      </c>
      <c r="BK1324" s="145">
        <f t="shared" si="89"/>
        <v>0</v>
      </c>
      <c r="BL1324" s="17" t="s">
        <v>293</v>
      </c>
      <c r="BM1324" s="144" t="s">
        <v>2551</v>
      </c>
    </row>
    <row r="1325" spans="2:65" s="1" customFormat="1" ht="16.5" customHeight="1">
      <c r="B1325" s="132"/>
      <c r="C1325" s="133" t="s">
        <v>2552</v>
      </c>
      <c r="D1325" s="133" t="s">
        <v>123</v>
      </c>
      <c r="E1325" s="134" t="s">
        <v>2476</v>
      </c>
      <c r="F1325" s="135" t="s">
        <v>2477</v>
      </c>
      <c r="G1325" s="136" t="s">
        <v>2473</v>
      </c>
      <c r="H1325" s="137">
        <v>1</v>
      </c>
      <c r="I1325" s="138"/>
      <c r="J1325" s="139">
        <f t="shared" si="80"/>
        <v>0</v>
      </c>
      <c r="K1325" s="135" t="s">
        <v>1</v>
      </c>
      <c r="L1325" s="32"/>
      <c r="M1325" s="140" t="s">
        <v>1</v>
      </c>
      <c r="N1325" s="141" t="s">
        <v>43</v>
      </c>
      <c r="P1325" s="142">
        <f t="shared" si="81"/>
        <v>0</v>
      </c>
      <c r="Q1325" s="142">
        <v>0</v>
      </c>
      <c r="R1325" s="142">
        <f t="shared" si="82"/>
        <v>0</v>
      </c>
      <c r="S1325" s="142">
        <v>0</v>
      </c>
      <c r="T1325" s="143">
        <f t="shared" si="83"/>
        <v>0</v>
      </c>
      <c r="AR1325" s="144" t="s">
        <v>293</v>
      </c>
      <c r="AT1325" s="144" t="s">
        <v>123</v>
      </c>
      <c r="AU1325" s="144" t="s">
        <v>138</v>
      </c>
      <c r="AY1325" s="17" t="s">
        <v>120</v>
      </c>
      <c r="BE1325" s="145">
        <f t="shared" si="84"/>
        <v>0</v>
      </c>
      <c r="BF1325" s="145">
        <f t="shared" si="85"/>
        <v>0</v>
      </c>
      <c r="BG1325" s="145">
        <f t="shared" si="86"/>
        <v>0</v>
      </c>
      <c r="BH1325" s="145">
        <f t="shared" si="87"/>
        <v>0</v>
      </c>
      <c r="BI1325" s="145">
        <f t="shared" si="88"/>
        <v>0</v>
      </c>
      <c r="BJ1325" s="17" t="s">
        <v>129</v>
      </c>
      <c r="BK1325" s="145">
        <f t="shared" si="89"/>
        <v>0</v>
      </c>
      <c r="BL1325" s="17" t="s">
        <v>293</v>
      </c>
      <c r="BM1325" s="144" t="s">
        <v>2553</v>
      </c>
    </row>
    <row r="1326" spans="2:65" s="1" customFormat="1" ht="24.2" customHeight="1">
      <c r="B1326" s="132"/>
      <c r="C1326" s="133" t="s">
        <v>2554</v>
      </c>
      <c r="D1326" s="133" t="s">
        <v>123</v>
      </c>
      <c r="E1326" s="134" t="s">
        <v>2555</v>
      </c>
      <c r="F1326" s="135" t="s">
        <v>2556</v>
      </c>
      <c r="G1326" s="136" t="s">
        <v>2506</v>
      </c>
      <c r="H1326" s="137">
        <v>5</v>
      </c>
      <c r="I1326" s="138"/>
      <c r="J1326" s="139">
        <f t="shared" si="80"/>
        <v>0</v>
      </c>
      <c r="K1326" s="135" t="s">
        <v>1</v>
      </c>
      <c r="L1326" s="32"/>
      <c r="M1326" s="140" t="s">
        <v>1</v>
      </c>
      <c r="N1326" s="141" t="s">
        <v>43</v>
      </c>
      <c r="P1326" s="142">
        <f t="shared" si="81"/>
        <v>0</v>
      </c>
      <c r="Q1326" s="142">
        <v>0</v>
      </c>
      <c r="R1326" s="142">
        <f t="shared" si="82"/>
        <v>0</v>
      </c>
      <c r="S1326" s="142">
        <v>0</v>
      </c>
      <c r="T1326" s="143">
        <f t="shared" si="83"/>
        <v>0</v>
      </c>
      <c r="AR1326" s="144" t="s">
        <v>293</v>
      </c>
      <c r="AT1326" s="144" t="s">
        <v>123</v>
      </c>
      <c r="AU1326" s="144" t="s">
        <v>138</v>
      </c>
      <c r="AY1326" s="17" t="s">
        <v>120</v>
      </c>
      <c r="BE1326" s="145">
        <f t="shared" si="84"/>
        <v>0</v>
      </c>
      <c r="BF1326" s="145">
        <f t="shared" si="85"/>
        <v>0</v>
      </c>
      <c r="BG1326" s="145">
        <f t="shared" si="86"/>
        <v>0</v>
      </c>
      <c r="BH1326" s="145">
        <f t="shared" si="87"/>
        <v>0</v>
      </c>
      <c r="BI1326" s="145">
        <f t="shared" si="88"/>
        <v>0</v>
      </c>
      <c r="BJ1326" s="17" t="s">
        <v>129</v>
      </c>
      <c r="BK1326" s="145">
        <f t="shared" si="89"/>
        <v>0</v>
      </c>
      <c r="BL1326" s="17" t="s">
        <v>293</v>
      </c>
      <c r="BM1326" s="144" t="s">
        <v>2557</v>
      </c>
    </row>
    <row r="1327" spans="2:65" s="11" customFormat="1" ht="20.85" customHeight="1">
      <c r="B1327" s="120"/>
      <c r="D1327" s="121" t="s">
        <v>76</v>
      </c>
      <c r="E1327" s="130" t="s">
        <v>2558</v>
      </c>
      <c r="F1327" s="130" t="s">
        <v>2559</v>
      </c>
      <c r="I1327" s="123"/>
      <c r="J1327" s="131">
        <f>BK1327</f>
        <v>0</v>
      </c>
      <c r="L1327" s="120"/>
      <c r="M1327" s="125"/>
      <c r="P1327" s="126">
        <f>SUM(P1328:P1351)</f>
        <v>0</v>
      </c>
      <c r="R1327" s="126">
        <f>SUM(R1328:R1351)</f>
        <v>0</v>
      </c>
      <c r="T1327" s="127">
        <f>SUM(T1328:T1351)</f>
        <v>0</v>
      </c>
      <c r="AR1327" s="121" t="s">
        <v>85</v>
      </c>
      <c r="AT1327" s="128" t="s">
        <v>76</v>
      </c>
      <c r="AU1327" s="128" t="s">
        <v>129</v>
      </c>
      <c r="AY1327" s="121" t="s">
        <v>120</v>
      </c>
      <c r="BK1327" s="129">
        <f>SUM(BK1328:BK1351)</f>
        <v>0</v>
      </c>
    </row>
    <row r="1328" spans="2:65" s="1" customFormat="1" ht="24.2" customHeight="1">
      <c r="B1328" s="132"/>
      <c r="C1328" s="133" t="s">
        <v>2560</v>
      </c>
      <c r="D1328" s="133" t="s">
        <v>123</v>
      </c>
      <c r="E1328" s="134" t="s">
        <v>2504</v>
      </c>
      <c r="F1328" s="135" t="s">
        <v>2505</v>
      </c>
      <c r="G1328" s="136" t="s">
        <v>2506</v>
      </c>
      <c r="H1328" s="137">
        <v>4</v>
      </c>
      <c r="I1328" s="138"/>
      <c r="J1328" s="139">
        <f>ROUND(I1328*H1328,2)</f>
        <v>0</v>
      </c>
      <c r="K1328" s="135" t="s">
        <v>1</v>
      </c>
      <c r="L1328" s="32"/>
      <c r="M1328" s="140" t="s">
        <v>1</v>
      </c>
      <c r="N1328" s="141" t="s">
        <v>43</v>
      </c>
      <c r="P1328" s="142">
        <f>O1328*H1328</f>
        <v>0</v>
      </c>
      <c r="Q1328" s="142">
        <v>0</v>
      </c>
      <c r="R1328" s="142">
        <f>Q1328*H1328</f>
        <v>0</v>
      </c>
      <c r="S1328" s="142">
        <v>0</v>
      </c>
      <c r="T1328" s="143">
        <f>S1328*H1328</f>
        <v>0</v>
      </c>
      <c r="AR1328" s="144" t="s">
        <v>293</v>
      </c>
      <c r="AT1328" s="144" t="s">
        <v>123</v>
      </c>
      <c r="AU1328" s="144" t="s">
        <v>138</v>
      </c>
      <c r="AY1328" s="17" t="s">
        <v>120</v>
      </c>
      <c r="BE1328" s="145">
        <f>IF(N1328="základní",J1328,0)</f>
        <v>0</v>
      </c>
      <c r="BF1328" s="145">
        <f>IF(N1328="snížená",J1328,0)</f>
        <v>0</v>
      </c>
      <c r="BG1328" s="145">
        <f>IF(N1328="zákl. přenesená",J1328,0)</f>
        <v>0</v>
      </c>
      <c r="BH1328" s="145">
        <f>IF(N1328="sníž. přenesená",J1328,0)</f>
        <v>0</v>
      </c>
      <c r="BI1328" s="145">
        <f>IF(N1328="nulová",J1328,0)</f>
        <v>0</v>
      </c>
      <c r="BJ1328" s="17" t="s">
        <v>129</v>
      </c>
      <c r="BK1328" s="145">
        <f>ROUND(I1328*H1328,2)</f>
        <v>0</v>
      </c>
      <c r="BL1328" s="17" t="s">
        <v>293</v>
      </c>
      <c r="BM1328" s="144" t="s">
        <v>2561</v>
      </c>
    </row>
    <row r="1329" spans="2:65" s="12" customFormat="1">
      <c r="B1329" s="153"/>
      <c r="D1329" s="146" t="s">
        <v>230</v>
      </c>
      <c r="E1329" s="154" t="s">
        <v>1</v>
      </c>
      <c r="F1329" s="155" t="s">
        <v>2562</v>
      </c>
      <c r="H1329" s="156">
        <v>4</v>
      </c>
      <c r="I1329" s="157"/>
      <c r="L1329" s="153"/>
      <c r="M1329" s="158"/>
      <c r="T1329" s="159"/>
      <c r="AT1329" s="154" t="s">
        <v>230</v>
      </c>
      <c r="AU1329" s="154" t="s">
        <v>138</v>
      </c>
      <c r="AV1329" s="12" t="s">
        <v>129</v>
      </c>
      <c r="AW1329" s="12" t="s">
        <v>32</v>
      </c>
      <c r="AX1329" s="12" t="s">
        <v>85</v>
      </c>
      <c r="AY1329" s="154" t="s">
        <v>120</v>
      </c>
    </row>
    <row r="1330" spans="2:65" s="1" customFormat="1" ht="16.5" customHeight="1">
      <c r="B1330" s="132"/>
      <c r="C1330" s="133" t="s">
        <v>2563</v>
      </c>
      <c r="D1330" s="133" t="s">
        <v>123</v>
      </c>
      <c r="E1330" s="134" t="s">
        <v>2509</v>
      </c>
      <c r="F1330" s="135" t="s">
        <v>2510</v>
      </c>
      <c r="G1330" s="136" t="s">
        <v>2506</v>
      </c>
      <c r="H1330" s="137">
        <v>88</v>
      </c>
      <c r="I1330" s="138"/>
      <c r="J1330" s="139">
        <f>ROUND(I1330*H1330,2)</f>
        <v>0</v>
      </c>
      <c r="K1330" s="135" t="s">
        <v>1</v>
      </c>
      <c r="L1330" s="32"/>
      <c r="M1330" s="140" t="s">
        <v>1</v>
      </c>
      <c r="N1330" s="141" t="s">
        <v>43</v>
      </c>
      <c r="P1330" s="142">
        <f>O1330*H1330</f>
        <v>0</v>
      </c>
      <c r="Q1330" s="142">
        <v>0</v>
      </c>
      <c r="R1330" s="142">
        <f>Q1330*H1330</f>
        <v>0</v>
      </c>
      <c r="S1330" s="142">
        <v>0</v>
      </c>
      <c r="T1330" s="143">
        <f>S1330*H1330</f>
        <v>0</v>
      </c>
      <c r="AR1330" s="144" t="s">
        <v>293</v>
      </c>
      <c r="AT1330" s="144" t="s">
        <v>123</v>
      </c>
      <c r="AU1330" s="144" t="s">
        <v>138</v>
      </c>
      <c r="AY1330" s="17" t="s">
        <v>120</v>
      </c>
      <c r="BE1330" s="145">
        <f>IF(N1330="základní",J1330,0)</f>
        <v>0</v>
      </c>
      <c r="BF1330" s="145">
        <f>IF(N1330="snížená",J1330,0)</f>
        <v>0</v>
      </c>
      <c r="BG1330" s="145">
        <f>IF(N1330="zákl. přenesená",J1330,0)</f>
        <v>0</v>
      </c>
      <c r="BH1330" s="145">
        <f>IF(N1330="sníž. přenesená",J1330,0)</f>
        <v>0</v>
      </c>
      <c r="BI1330" s="145">
        <f>IF(N1330="nulová",J1330,0)</f>
        <v>0</v>
      </c>
      <c r="BJ1330" s="17" t="s">
        <v>129</v>
      </c>
      <c r="BK1330" s="145">
        <f>ROUND(I1330*H1330,2)</f>
        <v>0</v>
      </c>
      <c r="BL1330" s="17" t="s">
        <v>293</v>
      </c>
      <c r="BM1330" s="144" t="s">
        <v>2564</v>
      </c>
    </row>
    <row r="1331" spans="2:65" s="12" customFormat="1">
      <c r="B1331" s="153"/>
      <c r="D1331" s="146" t="s">
        <v>230</v>
      </c>
      <c r="E1331" s="154" t="s">
        <v>1</v>
      </c>
      <c r="F1331" s="155" t="s">
        <v>2565</v>
      </c>
      <c r="H1331" s="156">
        <v>88</v>
      </c>
      <c r="I1331" s="157"/>
      <c r="L1331" s="153"/>
      <c r="M1331" s="158"/>
      <c r="T1331" s="159"/>
      <c r="AT1331" s="154" t="s">
        <v>230</v>
      </c>
      <c r="AU1331" s="154" t="s">
        <v>138</v>
      </c>
      <c r="AV1331" s="12" t="s">
        <v>129</v>
      </c>
      <c r="AW1331" s="12" t="s">
        <v>32</v>
      </c>
      <c r="AX1331" s="12" t="s">
        <v>85</v>
      </c>
      <c r="AY1331" s="154" t="s">
        <v>120</v>
      </c>
    </row>
    <row r="1332" spans="2:65" s="1" customFormat="1" ht="16.5" customHeight="1">
      <c r="B1332" s="132"/>
      <c r="C1332" s="133" t="s">
        <v>2566</v>
      </c>
      <c r="D1332" s="133" t="s">
        <v>123</v>
      </c>
      <c r="E1332" s="134" t="s">
        <v>2567</v>
      </c>
      <c r="F1332" s="135" t="s">
        <v>2568</v>
      </c>
      <c r="G1332" s="136" t="s">
        <v>2506</v>
      </c>
      <c r="H1332" s="137">
        <v>4</v>
      </c>
      <c r="I1332" s="138"/>
      <c r="J1332" s="139">
        <f>ROUND(I1332*H1332,2)</f>
        <v>0</v>
      </c>
      <c r="K1332" s="135" t="s">
        <v>1</v>
      </c>
      <c r="L1332" s="32"/>
      <c r="M1332" s="140" t="s">
        <v>1</v>
      </c>
      <c r="N1332" s="141" t="s">
        <v>43</v>
      </c>
      <c r="P1332" s="142">
        <f>O1332*H1332</f>
        <v>0</v>
      </c>
      <c r="Q1332" s="142">
        <v>0</v>
      </c>
      <c r="R1332" s="142">
        <f>Q1332*H1332</f>
        <v>0</v>
      </c>
      <c r="S1332" s="142">
        <v>0</v>
      </c>
      <c r="T1332" s="143">
        <f>S1332*H1332</f>
        <v>0</v>
      </c>
      <c r="AR1332" s="144" t="s">
        <v>293</v>
      </c>
      <c r="AT1332" s="144" t="s">
        <v>123</v>
      </c>
      <c r="AU1332" s="144" t="s">
        <v>138</v>
      </c>
      <c r="AY1332" s="17" t="s">
        <v>120</v>
      </c>
      <c r="BE1332" s="145">
        <f>IF(N1332="základní",J1332,0)</f>
        <v>0</v>
      </c>
      <c r="BF1332" s="145">
        <f>IF(N1332="snížená",J1332,0)</f>
        <v>0</v>
      </c>
      <c r="BG1332" s="145">
        <f>IF(N1332="zákl. přenesená",J1332,0)</f>
        <v>0</v>
      </c>
      <c r="BH1332" s="145">
        <f>IF(N1332="sníž. přenesená",J1332,0)</f>
        <v>0</v>
      </c>
      <c r="BI1332" s="145">
        <f>IF(N1332="nulová",J1332,0)</f>
        <v>0</v>
      </c>
      <c r="BJ1332" s="17" t="s">
        <v>129</v>
      </c>
      <c r="BK1332" s="145">
        <f>ROUND(I1332*H1332,2)</f>
        <v>0</v>
      </c>
      <c r="BL1332" s="17" t="s">
        <v>293</v>
      </c>
      <c r="BM1332" s="144" t="s">
        <v>2569</v>
      </c>
    </row>
    <row r="1333" spans="2:65" s="12" customFormat="1">
      <c r="B1333" s="153"/>
      <c r="D1333" s="146" t="s">
        <v>230</v>
      </c>
      <c r="E1333" s="154" t="s">
        <v>1</v>
      </c>
      <c r="F1333" s="155" t="s">
        <v>2562</v>
      </c>
      <c r="H1333" s="156">
        <v>4</v>
      </c>
      <c r="I1333" s="157"/>
      <c r="L1333" s="153"/>
      <c r="M1333" s="158"/>
      <c r="T1333" s="159"/>
      <c r="AT1333" s="154" t="s">
        <v>230</v>
      </c>
      <c r="AU1333" s="154" t="s">
        <v>138</v>
      </c>
      <c r="AV1333" s="12" t="s">
        <v>129</v>
      </c>
      <c r="AW1333" s="12" t="s">
        <v>32</v>
      </c>
      <c r="AX1333" s="12" t="s">
        <v>85</v>
      </c>
      <c r="AY1333" s="154" t="s">
        <v>120</v>
      </c>
    </row>
    <row r="1334" spans="2:65" s="1" customFormat="1" ht="16.5" customHeight="1">
      <c r="B1334" s="132"/>
      <c r="C1334" s="133" t="s">
        <v>2570</v>
      </c>
      <c r="D1334" s="133" t="s">
        <v>123</v>
      </c>
      <c r="E1334" s="134" t="s">
        <v>2513</v>
      </c>
      <c r="F1334" s="135" t="s">
        <v>2514</v>
      </c>
      <c r="G1334" s="136" t="s">
        <v>2506</v>
      </c>
      <c r="H1334" s="137">
        <v>16</v>
      </c>
      <c r="I1334" s="138"/>
      <c r="J1334" s="139">
        <f>ROUND(I1334*H1334,2)</f>
        <v>0</v>
      </c>
      <c r="K1334" s="135" t="s">
        <v>1</v>
      </c>
      <c r="L1334" s="32"/>
      <c r="M1334" s="140" t="s">
        <v>1</v>
      </c>
      <c r="N1334" s="141" t="s">
        <v>43</v>
      </c>
      <c r="P1334" s="142">
        <f>O1334*H1334</f>
        <v>0</v>
      </c>
      <c r="Q1334" s="142">
        <v>0</v>
      </c>
      <c r="R1334" s="142">
        <f>Q1334*H1334</f>
        <v>0</v>
      </c>
      <c r="S1334" s="142">
        <v>0</v>
      </c>
      <c r="T1334" s="143">
        <f>S1334*H1334</f>
        <v>0</v>
      </c>
      <c r="AR1334" s="144" t="s">
        <v>293</v>
      </c>
      <c r="AT1334" s="144" t="s">
        <v>123</v>
      </c>
      <c r="AU1334" s="144" t="s">
        <v>138</v>
      </c>
      <c r="AY1334" s="17" t="s">
        <v>120</v>
      </c>
      <c r="BE1334" s="145">
        <f>IF(N1334="základní",J1334,0)</f>
        <v>0</v>
      </c>
      <c r="BF1334" s="145">
        <f>IF(N1334="snížená",J1334,0)</f>
        <v>0</v>
      </c>
      <c r="BG1334" s="145">
        <f>IF(N1334="zákl. přenesená",J1334,0)</f>
        <v>0</v>
      </c>
      <c r="BH1334" s="145">
        <f>IF(N1334="sníž. přenesená",J1334,0)</f>
        <v>0</v>
      </c>
      <c r="BI1334" s="145">
        <f>IF(N1334="nulová",J1334,0)</f>
        <v>0</v>
      </c>
      <c r="BJ1334" s="17" t="s">
        <v>129</v>
      </c>
      <c r="BK1334" s="145">
        <f>ROUND(I1334*H1334,2)</f>
        <v>0</v>
      </c>
      <c r="BL1334" s="17" t="s">
        <v>293</v>
      </c>
      <c r="BM1334" s="144" t="s">
        <v>2571</v>
      </c>
    </row>
    <row r="1335" spans="2:65" s="12" customFormat="1">
      <c r="B1335" s="153"/>
      <c r="D1335" s="146" t="s">
        <v>230</v>
      </c>
      <c r="E1335" s="154" t="s">
        <v>1</v>
      </c>
      <c r="F1335" s="155" t="s">
        <v>2572</v>
      </c>
      <c r="H1335" s="156">
        <v>16</v>
      </c>
      <c r="I1335" s="157"/>
      <c r="L1335" s="153"/>
      <c r="M1335" s="158"/>
      <c r="T1335" s="159"/>
      <c r="AT1335" s="154" t="s">
        <v>230</v>
      </c>
      <c r="AU1335" s="154" t="s">
        <v>138</v>
      </c>
      <c r="AV1335" s="12" t="s">
        <v>129</v>
      </c>
      <c r="AW1335" s="12" t="s">
        <v>32</v>
      </c>
      <c r="AX1335" s="12" t="s">
        <v>85</v>
      </c>
      <c r="AY1335" s="154" t="s">
        <v>120</v>
      </c>
    </row>
    <row r="1336" spans="2:65" s="1" customFormat="1" ht="16.5" customHeight="1">
      <c r="B1336" s="132"/>
      <c r="C1336" s="133" t="s">
        <v>2573</v>
      </c>
      <c r="D1336" s="133" t="s">
        <v>123</v>
      </c>
      <c r="E1336" s="134" t="s">
        <v>2574</v>
      </c>
      <c r="F1336" s="135" t="s">
        <v>2575</v>
      </c>
      <c r="G1336" s="136" t="s">
        <v>2506</v>
      </c>
      <c r="H1336" s="137">
        <v>4</v>
      </c>
      <c r="I1336" s="138"/>
      <c r="J1336" s="139">
        <f>ROUND(I1336*H1336,2)</f>
        <v>0</v>
      </c>
      <c r="K1336" s="135" t="s">
        <v>1</v>
      </c>
      <c r="L1336" s="32"/>
      <c r="M1336" s="140" t="s">
        <v>1</v>
      </c>
      <c r="N1336" s="141" t="s">
        <v>43</v>
      </c>
      <c r="P1336" s="142">
        <f>O1336*H1336</f>
        <v>0</v>
      </c>
      <c r="Q1336" s="142">
        <v>0</v>
      </c>
      <c r="R1336" s="142">
        <f>Q1336*H1336</f>
        <v>0</v>
      </c>
      <c r="S1336" s="142">
        <v>0</v>
      </c>
      <c r="T1336" s="143">
        <f>S1336*H1336</f>
        <v>0</v>
      </c>
      <c r="AR1336" s="144" t="s">
        <v>293</v>
      </c>
      <c r="AT1336" s="144" t="s">
        <v>123</v>
      </c>
      <c r="AU1336" s="144" t="s">
        <v>138</v>
      </c>
      <c r="AY1336" s="17" t="s">
        <v>120</v>
      </c>
      <c r="BE1336" s="145">
        <f>IF(N1336="základní",J1336,0)</f>
        <v>0</v>
      </c>
      <c r="BF1336" s="145">
        <f>IF(N1336="snížená",J1336,0)</f>
        <v>0</v>
      </c>
      <c r="BG1336" s="145">
        <f>IF(N1336="zákl. přenesená",J1336,0)</f>
        <v>0</v>
      </c>
      <c r="BH1336" s="145">
        <f>IF(N1336="sníž. přenesená",J1336,0)</f>
        <v>0</v>
      </c>
      <c r="BI1336" s="145">
        <f>IF(N1336="nulová",J1336,0)</f>
        <v>0</v>
      </c>
      <c r="BJ1336" s="17" t="s">
        <v>129</v>
      </c>
      <c r="BK1336" s="145">
        <f>ROUND(I1336*H1336,2)</f>
        <v>0</v>
      </c>
      <c r="BL1336" s="17" t="s">
        <v>293</v>
      </c>
      <c r="BM1336" s="144" t="s">
        <v>2576</v>
      </c>
    </row>
    <row r="1337" spans="2:65" s="12" customFormat="1">
      <c r="B1337" s="153"/>
      <c r="D1337" s="146" t="s">
        <v>230</v>
      </c>
      <c r="E1337" s="154" t="s">
        <v>1</v>
      </c>
      <c r="F1337" s="155" t="s">
        <v>2562</v>
      </c>
      <c r="H1337" s="156">
        <v>4</v>
      </c>
      <c r="I1337" s="157"/>
      <c r="L1337" s="153"/>
      <c r="M1337" s="158"/>
      <c r="T1337" s="159"/>
      <c r="AT1337" s="154" t="s">
        <v>230</v>
      </c>
      <c r="AU1337" s="154" t="s">
        <v>138</v>
      </c>
      <c r="AV1337" s="12" t="s">
        <v>129</v>
      </c>
      <c r="AW1337" s="12" t="s">
        <v>32</v>
      </c>
      <c r="AX1337" s="12" t="s">
        <v>85</v>
      </c>
      <c r="AY1337" s="154" t="s">
        <v>120</v>
      </c>
    </row>
    <row r="1338" spans="2:65" s="1" customFormat="1" ht="37.9" customHeight="1">
      <c r="B1338" s="132"/>
      <c r="C1338" s="133" t="s">
        <v>2577</v>
      </c>
      <c r="D1338" s="133" t="s">
        <v>123</v>
      </c>
      <c r="E1338" s="134" t="s">
        <v>2521</v>
      </c>
      <c r="F1338" s="135" t="s">
        <v>2522</v>
      </c>
      <c r="G1338" s="136" t="s">
        <v>2473</v>
      </c>
      <c r="H1338" s="137">
        <v>24</v>
      </c>
      <c r="I1338" s="138"/>
      <c r="J1338" s="139">
        <f>ROUND(I1338*H1338,2)</f>
        <v>0</v>
      </c>
      <c r="K1338" s="135" t="s">
        <v>1</v>
      </c>
      <c r="L1338" s="32"/>
      <c r="M1338" s="140" t="s">
        <v>1</v>
      </c>
      <c r="N1338" s="141" t="s">
        <v>43</v>
      </c>
      <c r="P1338" s="142">
        <f>O1338*H1338</f>
        <v>0</v>
      </c>
      <c r="Q1338" s="142">
        <v>0</v>
      </c>
      <c r="R1338" s="142">
        <f>Q1338*H1338</f>
        <v>0</v>
      </c>
      <c r="S1338" s="142">
        <v>0</v>
      </c>
      <c r="T1338" s="143">
        <f>S1338*H1338</f>
        <v>0</v>
      </c>
      <c r="AR1338" s="144" t="s">
        <v>293</v>
      </c>
      <c r="AT1338" s="144" t="s">
        <v>123</v>
      </c>
      <c r="AU1338" s="144" t="s">
        <v>138</v>
      </c>
      <c r="AY1338" s="17" t="s">
        <v>120</v>
      </c>
      <c r="BE1338" s="145">
        <f>IF(N1338="základní",J1338,0)</f>
        <v>0</v>
      </c>
      <c r="BF1338" s="145">
        <f>IF(N1338="snížená",J1338,0)</f>
        <v>0</v>
      </c>
      <c r="BG1338" s="145">
        <f>IF(N1338="zákl. přenesená",J1338,0)</f>
        <v>0</v>
      </c>
      <c r="BH1338" s="145">
        <f>IF(N1338="sníž. přenesená",J1338,0)</f>
        <v>0</v>
      </c>
      <c r="BI1338" s="145">
        <f>IF(N1338="nulová",J1338,0)</f>
        <v>0</v>
      </c>
      <c r="BJ1338" s="17" t="s">
        <v>129</v>
      </c>
      <c r="BK1338" s="145">
        <f>ROUND(I1338*H1338,2)</f>
        <v>0</v>
      </c>
      <c r="BL1338" s="17" t="s">
        <v>293</v>
      </c>
      <c r="BM1338" s="144" t="s">
        <v>2578</v>
      </c>
    </row>
    <row r="1339" spans="2:65" s="12" customFormat="1">
      <c r="B1339" s="153"/>
      <c r="D1339" s="146" t="s">
        <v>230</v>
      </c>
      <c r="E1339" s="154" t="s">
        <v>1</v>
      </c>
      <c r="F1339" s="155" t="s">
        <v>2579</v>
      </c>
      <c r="H1339" s="156">
        <v>24</v>
      </c>
      <c r="I1339" s="157"/>
      <c r="L1339" s="153"/>
      <c r="M1339" s="158"/>
      <c r="T1339" s="159"/>
      <c r="AT1339" s="154" t="s">
        <v>230</v>
      </c>
      <c r="AU1339" s="154" t="s">
        <v>138</v>
      </c>
      <c r="AV1339" s="12" t="s">
        <v>129</v>
      </c>
      <c r="AW1339" s="12" t="s">
        <v>32</v>
      </c>
      <c r="AX1339" s="12" t="s">
        <v>85</v>
      </c>
      <c r="AY1339" s="154" t="s">
        <v>120</v>
      </c>
    </row>
    <row r="1340" spans="2:65" s="1" customFormat="1" ht="37.9" customHeight="1">
      <c r="B1340" s="132"/>
      <c r="C1340" s="133" t="s">
        <v>2580</v>
      </c>
      <c r="D1340" s="133" t="s">
        <v>123</v>
      </c>
      <c r="E1340" s="134" t="s">
        <v>2529</v>
      </c>
      <c r="F1340" s="135" t="s">
        <v>2530</v>
      </c>
      <c r="G1340" s="136" t="s">
        <v>2473</v>
      </c>
      <c r="H1340" s="137">
        <v>8</v>
      </c>
      <c r="I1340" s="138"/>
      <c r="J1340" s="139">
        <f>ROUND(I1340*H1340,2)</f>
        <v>0</v>
      </c>
      <c r="K1340" s="135" t="s">
        <v>1</v>
      </c>
      <c r="L1340" s="32"/>
      <c r="M1340" s="140" t="s">
        <v>1</v>
      </c>
      <c r="N1340" s="141" t="s">
        <v>43</v>
      </c>
      <c r="P1340" s="142">
        <f>O1340*H1340</f>
        <v>0</v>
      </c>
      <c r="Q1340" s="142">
        <v>0</v>
      </c>
      <c r="R1340" s="142">
        <f>Q1340*H1340</f>
        <v>0</v>
      </c>
      <c r="S1340" s="142">
        <v>0</v>
      </c>
      <c r="T1340" s="143">
        <f>S1340*H1340</f>
        <v>0</v>
      </c>
      <c r="AR1340" s="144" t="s">
        <v>293</v>
      </c>
      <c r="AT1340" s="144" t="s">
        <v>123</v>
      </c>
      <c r="AU1340" s="144" t="s">
        <v>138</v>
      </c>
      <c r="AY1340" s="17" t="s">
        <v>120</v>
      </c>
      <c r="BE1340" s="145">
        <f>IF(N1340="základní",J1340,0)</f>
        <v>0</v>
      </c>
      <c r="BF1340" s="145">
        <f>IF(N1340="snížená",J1340,0)</f>
        <v>0</v>
      </c>
      <c r="BG1340" s="145">
        <f>IF(N1340="zákl. přenesená",J1340,0)</f>
        <v>0</v>
      </c>
      <c r="BH1340" s="145">
        <f>IF(N1340="sníž. přenesená",J1340,0)</f>
        <v>0</v>
      </c>
      <c r="BI1340" s="145">
        <f>IF(N1340="nulová",J1340,0)</f>
        <v>0</v>
      </c>
      <c r="BJ1340" s="17" t="s">
        <v>129</v>
      </c>
      <c r="BK1340" s="145">
        <f>ROUND(I1340*H1340,2)</f>
        <v>0</v>
      </c>
      <c r="BL1340" s="17" t="s">
        <v>293</v>
      </c>
      <c r="BM1340" s="144" t="s">
        <v>2581</v>
      </c>
    </row>
    <row r="1341" spans="2:65" s="12" customFormat="1">
      <c r="B1341" s="153"/>
      <c r="D1341" s="146" t="s">
        <v>230</v>
      </c>
      <c r="E1341" s="154" t="s">
        <v>1</v>
      </c>
      <c r="F1341" s="155" t="s">
        <v>2582</v>
      </c>
      <c r="H1341" s="156">
        <v>8</v>
      </c>
      <c r="I1341" s="157"/>
      <c r="L1341" s="153"/>
      <c r="M1341" s="158"/>
      <c r="T1341" s="159"/>
      <c r="AT1341" s="154" t="s">
        <v>230</v>
      </c>
      <c r="AU1341" s="154" t="s">
        <v>138</v>
      </c>
      <c r="AV1341" s="12" t="s">
        <v>129</v>
      </c>
      <c r="AW1341" s="12" t="s">
        <v>32</v>
      </c>
      <c r="AX1341" s="12" t="s">
        <v>85</v>
      </c>
      <c r="AY1341" s="154" t="s">
        <v>120</v>
      </c>
    </row>
    <row r="1342" spans="2:65" s="1" customFormat="1" ht="37.9" customHeight="1">
      <c r="B1342" s="132"/>
      <c r="C1342" s="133" t="s">
        <v>2583</v>
      </c>
      <c r="D1342" s="133" t="s">
        <v>123</v>
      </c>
      <c r="E1342" s="134" t="s">
        <v>2584</v>
      </c>
      <c r="F1342" s="135" t="s">
        <v>2585</v>
      </c>
      <c r="G1342" s="136" t="s">
        <v>2473</v>
      </c>
      <c r="H1342" s="137">
        <v>4</v>
      </c>
      <c r="I1342" s="138"/>
      <c r="J1342" s="139">
        <f>ROUND(I1342*H1342,2)</f>
        <v>0</v>
      </c>
      <c r="K1342" s="135" t="s">
        <v>1</v>
      </c>
      <c r="L1342" s="32"/>
      <c r="M1342" s="140" t="s">
        <v>1</v>
      </c>
      <c r="N1342" s="141" t="s">
        <v>43</v>
      </c>
      <c r="P1342" s="142">
        <f>O1342*H1342</f>
        <v>0</v>
      </c>
      <c r="Q1342" s="142">
        <v>0</v>
      </c>
      <c r="R1342" s="142">
        <f>Q1342*H1342</f>
        <v>0</v>
      </c>
      <c r="S1342" s="142">
        <v>0</v>
      </c>
      <c r="T1342" s="143">
        <f>S1342*H1342</f>
        <v>0</v>
      </c>
      <c r="AR1342" s="144" t="s">
        <v>293</v>
      </c>
      <c r="AT1342" s="144" t="s">
        <v>123</v>
      </c>
      <c r="AU1342" s="144" t="s">
        <v>138</v>
      </c>
      <c r="AY1342" s="17" t="s">
        <v>120</v>
      </c>
      <c r="BE1342" s="145">
        <f>IF(N1342="základní",J1342,0)</f>
        <v>0</v>
      </c>
      <c r="BF1342" s="145">
        <f>IF(N1342="snížená",J1342,0)</f>
        <v>0</v>
      </c>
      <c r="BG1342" s="145">
        <f>IF(N1342="zákl. přenesená",J1342,0)</f>
        <v>0</v>
      </c>
      <c r="BH1342" s="145">
        <f>IF(N1342="sníž. přenesená",J1342,0)</f>
        <v>0</v>
      </c>
      <c r="BI1342" s="145">
        <f>IF(N1342="nulová",J1342,0)</f>
        <v>0</v>
      </c>
      <c r="BJ1342" s="17" t="s">
        <v>129</v>
      </c>
      <c r="BK1342" s="145">
        <f>ROUND(I1342*H1342,2)</f>
        <v>0</v>
      </c>
      <c r="BL1342" s="17" t="s">
        <v>293</v>
      </c>
      <c r="BM1342" s="144" t="s">
        <v>2586</v>
      </c>
    </row>
    <row r="1343" spans="2:65" s="12" customFormat="1">
      <c r="B1343" s="153"/>
      <c r="D1343" s="146" t="s">
        <v>230</v>
      </c>
      <c r="E1343" s="154" t="s">
        <v>1</v>
      </c>
      <c r="F1343" s="155" t="s">
        <v>2562</v>
      </c>
      <c r="H1343" s="156">
        <v>4</v>
      </c>
      <c r="I1343" s="157"/>
      <c r="L1343" s="153"/>
      <c r="M1343" s="158"/>
      <c r="T1343" s="159"/>
      <c r="AT1343" s="154" t="s">
        <v>230</v>
      </c>
      <c r="AU1343" s="154" t="s">
        <v>138</v>
      </c>
      <c r="AV1343" s="12" t="s">
        <v>129</v>
      </c>
      <c r="AW1343" s="12" t="s">
        <v>32</v>
      </c>
      <c r="AX1343" s="12" t="s">
        <v>85</v>
      </c>
      <c r="AY1343" s="154" t="s">
        <v>120</v>
      </c>
    </row>
    <row r="1344" spans="2:65" s="1" customFormat="1" ht="24.2" customHeight="1">
      <c r="B1344" s="132"/>
      <c r="C1344" s="133" t="s">
        <v>2587</v>
      </c>
      <c r="D1344" s="133" t="s">
        <v>123</v>
      </c>
      <c r="E1344" s="134" t="s">
        <v>2537</v>
      </c>
      <c r="F1344" s="135" t="s">
        <v>2538</v>
      </c>
      <c r="G1344" s="136" t="s">
        <v>2473</v>
      </c>
      <c r="H1344" s="137">
        <v>8</v>
      </c>
      <c r="I1344" s="138"/>
      <c r="J1344" s="139">
        <f>ROUND(I1344*H1344,2)</f>
        <v>0</v>
      </c>
      <c r="K1344" s="135" t="s">
        <v>1</v>
      </c>
      <c r="L1344" s="32"/>
      <c r="M1344" s="140" t="s">
        <v>1</v>
      </c>
      <c r="N1344" s="141" t="s">
        <v>43</v>
      </c>
      <c r="P1344" s="142">
        <f>O1344*H1344</f>
        <v>0</v>
      </c>
      <c r="Q1344" s="142">
        <v>0</v>
      </c>
      <c r="R1344" s="142">
        <f>Q1344*H1344</f>
        <v>0</v>
      </c>
      <c r="S1344" s="142">
        <v>0</v>
      </c>
      <c r="T1344" s="143">
        <f>S1344*H1344</f>
        <v>0</v>
      </c>
      <c r="AR1344" s="144" t="s">
        <v>293</v>
      </c>
      <c r="AT1344" s="144" t="s">
        <v>123</v>
      </c>
      <c r="AU1344" s="144" t="s">
        <v>138</v>
      </c>
      <c r="AY1344" s="17" t="s">
        <v>120</v>
      </c>
      <c r="BE1344" s="145">
        <f>IF(N1344="základní",J1344,0)</f>
        <v>0</v>
      </c>
      <c r="BF1344" s="145">
        <f>IF(N1344="snížená",J1344,0)</f>
        <v>0</v>
      </c>
      <c r="BG1344" s="145">
        <f>IF(N1344="zákl. přenesená",J1344,0)</f>
        <v>0</v>
      </c>
      <c r="BH1344" s="145">
        <f>IF(N1344="sníž. přenesená",J1344,0)</f>
        <v>0</v>
      </c>
      <c r="BI1344" s="145">
        <f>IF(N1344="nulová",J1344,0)</f>
        <v>0</v>
      </c>
      <c r="BJ1344" s="17" t="s">
        <v>129</v>
      </c>
      <c r="BK1344" s="145">
        <f>ROUND(I1344*H1344,2)</f>
        <v>0</v>
      </c>
      <c r="BL1344" s="17" t="s">
        <v>293</v>
      </c>
      <c r="BM1344" s="144" t="s">
        <v>2588</v>
      </c>
    </row>
    <row r="1345" spans="2:65" s="12" customFormat="1">
      <c r="B1345" s="153"/>
      <c r="D1345" s="146" t="s">
        <v>230</v>
      </c>
      <c r="E1345" s="154" t="s">
        <v>1</v>
      </c>
      <c r="F1345" s="155" t="s">
        <v>2582</v>
      </c>
      <c r="H1345" s="156">
        <v>8</v>
      </c>
      <c r="I1345" s="157"/>
      <c r="L1345" s="153"/>
      <c r="M1345" s="158"/>
      <c r="T1345" s="159"/>
      <c r="AT1345" s="154" t="s">
        <v>230</v>
      </c>
      <c r="AU1345" s="154" t="s">
        <v>138</v>
      </c>
      <c r="AV1345" s="12" t="s">
        <v>129</v>
      </c>
      <c r="AW1345" s="12" t="s">
        <v>32</v>
      </c>
      <c r="AX1345" s="12" t="s">
        <v>85</v>
      </c>
      <c r="AY1345" s="154" t="s">
        <v>120</v>
      </c>
    </row>
    <row r="1346" spans="2:65" s="1" customFormat="1" ht="49.15" customHeight="1">
      <c r="B1346" s="132"/>
      <c r="C1346" s="133" t="s">
        <v>2589</v>
      </c>
      <c r="D1346" s="133" t="s">
        <v>123</v>
      </c>
      <c r="E1346" s="134" t="s">
        <v>2590</v>
      </c>
      <c r="F1346" s="135" t="s">
        <v>2591</v>
      </c>
      <c r="G1346" s="136" t="s">
        <v>2473</v>
      </c>
      <c r="H1346" s="137">
        <v>4</v>
      </c>
      <c r="I1346" s="138"/>
      <c r="J1346" s="139">
        <f>ROUND(I1346*H1346,2)</f>
        <v>0</v>
      </c>
      <c r="K1346" s="135" t="s">
        <v>1</v>
      </c>
      <c r="L1346" s="32"/>
      <c r="M1346" s="140" t="s">
        <v>1</v>
      </c>
      <c r="N1346" s="141" t="s">
        <v>43</v>
      </c>
      <c r="P1346" s="142">
        <f>O1346*H1346</f>
        <v>0</v>
      </c>
      <c r="Q1346" s="142">
        <v>0</v>
      </c>
      <c r="R1346" s="142">
        <f>Q1346*H1346</f>
        <v>0</v>
      </c>
      <c r="S1346" s="142">
        <v>0</v>
      </c>
      <c r="T1346" s="143">
        <f>S1346*H1346</f>
        <v>0</v>
      </c>
      <c r="AR1346" s="144" t="s">
        <v>293</v>
      </c>
      <c r="AT1346" s="144" t="s">
        <v>123</v>
      </c>
      <c r="AU1346" s="144" t="s">
        <v>138</v>
      </c>
      <c r="AY1346" s="17" t="s">
        <v>120</v>
      </c>
      <c r="BE1346" s="145">
        <f>IF(N1346="základní",J1346,0)</f>
        <v>0</v>
      </c>
      <c r="BF1346" s="145">
        <f>IF(N1346="snížená",J1346,0)</f>
        <v>0</v>
      </c>
      <c r="BG1346" s="145">
        <f>IF(N1346="zákl. přenesená",J1346,0)</f>
        <v>0</v>
      </c>
      <c r="BH1346" s="145">
        <f>IF(N1346="sníž. přenesená",J1346,0)</f>
        <v>0</v>
      </c>
      <c r="BI1346" s="145">
        <f>IF(N1346="nulová",J1346,0)</f>
        <v>0</v>
      </c>
      <c r="BJ1346" s="17" t="s">
        <v>129</v>
      </c>
      <c r="BK1346" s="145">
        <f>ROUND(I1346*H1346,2)</f>
        <v>0</v>
      </c>
      <c r="BL1346" s="17" t="s">
        <v>293</v>
      </c>
      <c r="BM1346" s="144" t="s">
        <v>2592</v>
      </c>
    </row>
    <row r="1347" spans="2:65" s="12" customFormat="1">
      <c r="B1347" s="153"/>
      <c r="D1347" s="146" t="s">
        <v>230</v>
      </c>
      <c r="E1347" s="154" t="s">
        <v>1</v>
      </c>
      <c r="F1347" s="155" t="s">
        <v>2562</v>
      </c>
      <c r="H1347" s="156">
        <v>4</v>
      </c>
      <c r="I1347" s="157"/>
      <c r="L1347" s="153"/>
      <c r="M1347" s="158"/>
      <c r="T1347" s="159"/>
      <c r="AT1347" s="154" t="s">
        <v>230</v>
      </c>
      <c r="AU1347" s="154" t="s">
        <v>138</v>
      </c>
      <c r="AV1347" s="12" t="s">
        <v>129</v>
      </c>
      <c r="AW1347" s="12" t="s">
        <v>32</v>
      </c>
      <c r="AX1347" s="12" t="s">
        <v>85</v>
      </c>
      <c r="AY1347" s="154" t="s">
        <v>120</v>
      </c>
    </row>
    <row r="1348" spans="2:65" s="1" customFormat="1" ht="16.5" customHeight="1">
      <c r="B1348" s="132"/>
      <c r="C1348" s="133" t="s">
        <v>2593</v>
      </c>
      <c r="D1348" s="133" t="s">
        <v>123</v>
      </c>
      <c r="E1348" s="134" t="s">
        <v>2476</v>
      </c>
      <c r="F1348" s="135" t="s">
        <v>2477</v>
      </c>
      <c r="G1348" s="136" t="s">
        <v>2473</v>
      </c>
      <c r="H1348" s="137">
        <v>4</v>
      </c>
      <c r="I1348" s="138"/>
      <c r="J1348" s="139">
        <f>ROUND(I1348*H1348,2)</f>
        <v>0</v>
      </c>
      <c r="K1348" s="135" t="s">
        <v>1</v>
      </c>
      <c r="L1348" s="32"/>
      <c r="M1348" s="140" t="s">
        <v>1</v>
      </c>
      <c r="N1348" s="141" t="s">
        <v>43</v>
      </c>
      <c r="P1348" s="142">
        <f>O1348*H1348</f>
        <v>0</v>
      </c>
      <c r="Q1348" s="142">
        <v>0</v>
      </c>
      <c r="R1348" s="142">
        <f>Q1348*H1348</f>
        <v>0</v>
      </c>
      <c r="S1348" s="142">
        <v>0</v>
      </c>
      <c r="T1348" s="143">
        <f>S1348*H1348</f>
        <v>0</v>
      </c>
      <c r="AR1348" s="144" t="s">
        <v>293</v>
      </c>
      <c r="AT1348" s="144" t="s">
        <v>123</v>
      </c>
      <c r="AU1348" s="144" t="s">
        <v>138</v>
      </c>
      <c r="AY1348" s="17" t="s">
        <v>120</v>
      </c>
      <c r="BE1348" s="145">
        <f>IF(N1348="základní",J1348,0)</f>
        <v>0</v>
      </c>
      <c r="BF1348" s="145">
        <f>IF(N1348="snížená",J1348,0)</f>
        <v>0</v>
      </c>
      <c r="BG1348" s="145">
        <f>IF(N1348="zákl. přenesená",J1348,0)</f>
        <v>0</v>
      </c>
      <c r="BH1348" s="145">
        <f>IF(N1348="sníž. přenesená",J1348,0)</f>
        <v>0</v>
      </c>
      <c r="BI1348" s="145">
        <f>IF(N1348="nulová",J1348,0)</f>
        <v>0</v>
      </c>
      <c r="BJ1348" s="17" t="s">
        <v>129</v>
      </c>
      <c r="BK1348" s="145">
        <f>ROUND(I1348*H1348,2)</f>
        <v>0</v>
      </c>
      <c r="BL1348" s="17" t="s">
        <v>293</v>
      </c>
      <c r="BM1348" s="144" t="s">
        <v>2594</v>
      </c>
    </row>
    <row r="1349" spans="2:65" s="12" customFormat="1">
      <c r="B1349" s="153"/>
      <c r="D1349" s="146" t="s">
        <v>230</v>
      </c>
      <c r="E1349" s="154" t="s">
        <v>1</v>
      </c>
      <c r="F1349" s="155" t="s">
        <v>2562</v>
      </c>
      <c r="H1349" s="156">
        <v>4</v>
      </c>
      <c r="I1349" s="157"/>
      <c r="L1349" s="153"/>
      <c r="M1349" s="158"/>
      <c r="T1349" s="159"/>
      <c r="AT1349" s="154" t="s">
        <v>230</v>
      </c>
      <c r="AU1349" s="154" t="s">
        <v>138</v>
      </c>
      <c r="AV1349" s="12" t="s">
        <v>129</v>
      </c>
      <c r="AW1349" s="12" t="s">
        <v>32</v>
      </c>
      <c r="AX1349" s="12" t="s">
        <v>85</v>
      </c>
      <c r="AY1349" s="154" t="s">
        <v>120</v>
      </c>
    </row>
    <row r="1350" spans="2:65" s="1" customFormat="1" ht="24.2" customHeight="1">
      <c r="B1350" s="132"/>
      <c r="C1350" s="133" t="s">
        <v>2595</v>
      </c>
      <c r="D1350" s="133" t="s">
        <v>123</v>
      </c>
      <c r="E1350" s="134" t="s">
        <v>2596</v>
      </c>
      <c r="F1350" s="135" t="s">
        <v>2597</v>
      </c>
      <c r="G1350" s="136" t="s">
        <v>2473</v>
      </c>
      <c r="H1350" s="137">
        <v>4</v>
      </c>
      <c r="I1350" s="138"/>
      <c r="J1350" s="139">
        <f>ROUND(I1350*H1350,2)</f>
        <v>0</v>
      </c>
      <c r="K1350" s="135" t="s">
        <v>1</v>
      </c>
      <c r="L1350" s="32"/>
      <c r="M1350" s="140" t="s">
        <v>1</v>
      </c>
      <c r="N1350" s="141" t="s">
        <v>43</v>
      </c>
      <c r="P1350" s="142">
        <f>O1350*H1350</f>
        <v>0</v>
      </c>
      <c r="Q1350" s="142">
        <v>0</v>
      </c>
      <c r="R1350" s="142">
        <f>Q1350*H1350</f>
        <v>0</v>
      </c>
      <c r="S1350" s="142">
        <v>0</v>
      </c>
      <c r="T1350" s="143">
        <f>S1350*H1350</f>
        <v>0</v>
      </c>
      <c r="AR1350" s="144" t="s">
        <v>293</v>
      </c>
      <c r="AT1350" s="144" t="s">
        <v>123</v>
      </c>
      <c r="AU1350" s="144" t="s">
        <v>138</v>
      </c>
      <c r="AY1350" s="17" t="s">
        <v>120</v>
      </c>
      <c r="BE1350" s="145">
        <f>IF(N1350="základní",J1350,0)</f>
        <v>0</v>
      </c>
      <c r="BF1350" s="145">
        <f>IF(N1350="snížená",J1350,0)</f>
        <v>0</v>
      </c>
      <c r="BG1350" s="145">
        <f>IF(N1350="zákl. přenesená",J1350,0)</f>
        <v>0</v>
      </c>
      <c r="BH1350" s="145">
        <f>IF(N1350="sníž. přenesená",J1350,0)</f>
        <v>0</v>
      </c>
      <c r="BI1350" s="145">
        <f>IF(N1350="nulová",J1350,0)</f>
        <v>0</v>
      </c>
      <c r="BJ1350" s="17" t="s">
        <v>129</v>
      </c>
      <c r="BK1350" s="145">
        <f>ROUND(I1350*H1350,2)</f>
        <v>0</v>
      </c>
      <c r="BL1350" s="17" t="s">
        <v>293</v>
      </c>
      <c r="BM1350" s="144" t="s">
        <v>2598</v>
      </c>
    </row>
    <row r="1351" spans="2:65" s="12" customFormat="1">
      <c r="B1351" s="153"/>
      <c r="D1351" s="146" t="s">
        <v>230</v>
      </c>
      <c r="E1351" s="154" t="s">
        <v>1</v>
      </c>
      <c r="F1351" s="155" t="s">
        <v>2562</v>
      </c>
      <c r="H1351" s="156">
        <v>4</v>
      </c>
      <c r="I1351" s="157"/>
      <c r="L1351" s="153"/>
      <c r="M1351" s="158"/>
      <c r="T1351" s="159"/>
      <c r="AT1351" s="154" t="s">
        <v>230</v>
      </c>
      <c r="AU1351" s="154" t="s">
        <v>138</v>
      </c>
      <c r="AV1351" s="12" t="s">
        <v>129</v>
      </c>
      <c r="AW1351" s="12" t="s">
        <v>32</v>
      </c>
      <c r="AX1351" s="12" t="s">
        <v>85</v>
      </c>
      <c r="AY1351" s="154" t="s">
        <v>120</v>
      </c>
    </row>
    <row r="1352" spans="2:65" s="11" customFormat="1" ht="20.85" customHeight="1">
      <c r="B1352" s="120"/>
      <c r="D1352" s="121" t="s">
        <v>76</v>
      </c>
      <c r="E1352" s="130" t="s">
        <v>2599</v>
      </c>
      <c r="F1352" s="130" t="s">
        <v>2600</v>
      </c>
      <c r="I1352" s="123"/>
      <c r="J1352" s="131">
        <f>BK1352</f>
        <v>0</v>
      </c>
      <c r="L1352" s="120"/>
      <c r="M1352" s="125"/>
      <c r="P1352" s="126">
        <f>P1353</f>
        <v>0</v>
      </c>
      <c r="R1352" s="126">
        <f>R1353</f>
        <v>0</v>
      </c>
      <c r="T1352" s="127">
        <f>T1353</f>
        <v>0</v>
      </c>
      <c r="AR1352" s="121" t="s">
        <v>129</v>
      </c>
      <c r="AT1352" s="128" t="s">
        <v>76</v>
      </c>
      <c r="AU1352" s="128" t="s">
        <v>129</v>
      </c>
      <c r="AY1352" s="121" t="s">
        <v>120</v>
      </c>
      <c r="BK1352" s="129">
        <f>BK1353</f>
        <v>0</v>
      </c>
    </row>
    <row r="1353" spans="2:65" s="1" customFormat="1" ht="16.5" customHeight="1">
      <c r="B1353" s="132"/>
      <c r="C1353" s="133" t="s">
        <v>2601</v>
      </c>
      <c r="D1353" s="133" t="s">
        <v>123</v>
      </c>
      <c r="E1353" s="134" t="s">
        <v>2602</v>
      </c>
      <c r="F1353" s="135" t="s">
        <v>2603</v>
      </c>
      <c r="G1353" s="136" t="s">
        <v>2506</v>
      </c>
      <c r="H1353" s="137">
        <v>1</v>
      </c>
      <c r="I1353" s="138"/>
      <c r="J1353" s="139">
        <f>ROUND(I1353*H1353,2)</f>
        <v>0</v>
      </c>
      <c r="K1353" s="135" t="s">
        <v>1</v>
      </c>
      <c r="L1353" s="32"/>
      <c r="M1353" s="140" t="s">
        <v>1</v>
      </c>
      <c r="N1353" s="141" t="s">
        <v>43</v>
      </c>
      <c r="P1353" s="142">
        <f>O1353*H1353</f>
        <v>0</v>
      </c>
      <c r="Q1353" s="142">
        <v>0</v>
      </c>
      <c r="R1353" s="142">
        <f>Q1353*H1353</f>
        <v>0</v>
      </c>
      <c r="S1353" s="142">
        <v>0</v>
      </c>
      <c r="T1353" s="143">
        <f>S1353*H1353</f>
        <v>0</v>
      </c>
      <c r="AR1353" s="144" t="s">
        <v>293</v>
      </c>
      <c r="AT1353" s="144" t="s">
        <v>123</v>
      </c>
      <c r="AU1353" s="144" t="s">
        <v>138</v>
      </c>
      <c r="AY1353" s="17" t="s">
        <v>120</v>
      </c>
      <c r="BE1353" s="145">
        <f>IF(N1353="základní",J1353,0)</f>
        <v>0</v>
      </c>
      <c r="BF1353" s="145">
        <f>IF(N1353="snížená",J1353,0)</f>
        <v>0</v>
      </c>
      <c r="BG1353" s="145">
        <f>IF(N1353="zákl. přenesená",J1353,0)</f>
        <v>0</v>
      </c>
      <c r="BH1353" s="145">
        <f>IF(N1353="sníž. přenesená",J1353,0)</f>
        <v>0</v>
      </c>
      <c r="BI1353" s="145">
        <f>IF(N1353="nulová",J1353,0)</f>
        <v>0</v>
      </c>
      <c r="BJ1353" s="17" t="s">
        <v>129</v>
      </c>
      <c r="BK1353" s="145">
        <f>ROUND(I1353*H1353,2)</f>
        <v>0</v>
      </c>
      <c r="BL1353" s="17" t="s">
        <v>293</v>
      </c>
      <c r="BM1353" s="144" t="s">
        <v>2604</v>
      </c>
    </row>
    <row r="1354" spans="2:65" s="11" customFormat="1" ht="20.85" customHeight="1">
      <c r="B1354" s="120"/>
      <c r="D1354" s="121" t="s">
        <v>76</v>
      </c>
      <c r="E1354" s="130" t="s">
        <v>2605</v>
      </c>
      <c r="F1354" s="130" t="s">
        <v>2606</v>
      </c>
      <c r="I1354" s="123"/>
      <c r="J1354" s="131">
        <f>BK1354</f>
        <v>0</v>
      </c>
      <c r="L1354" s="120"/>
      <c r="M1354" s="125"/>
      <c r="P1354" s="126">
        <f>SUM(P1355:P1373)</f>
        <v>0</v>
      </c>
      <c r="R1354" s="126">
        <f>SUM(R1355:R1373)</f>
        <v>0</v>
      </c>
      <c r="T1354" s="127">
        <f>SUM(T1355:T1373)</f>
        <v>0</v>
      </c>
      <c r="AR1354" s="121" t="s">
        <v>85</v>
      </c>
      <c r="AT1354" s="128" t="s">
        <v>76</v>
      </c>
      <c r="AU1354" s="128" t="s">
        <v>129</v>
      </c>
      <c r="AY1354" s="121" t="s">
        <v>120</v>
      </c>
      <c r="BK1354" s="129">
        <f>SUM(BK1355:BK1373)</f>
        <v>0</v>
      </c>
    </row>
    <row r="1355" spans="2:65" s="1" customFormat="1" ht="24.2" customHeight="1">
      <c r="B1355" s="132"/>
      <c r="C1355" s="133" t="s">
        <v>2607</v>
      </c>
      <c r="D1355" s="133" t="s">
        <v>123</v>
      </c>
      <c r="E1355" s="134" t="s">
        <v>2608</v>
      </c>
      <c r="F1355" s="135" t="s">
        <v>2609</v>
      </c>
      <c r="G1355" s="136" t="s">
        <v>2506</v>
      </c>
      <c r="H1355" s="137">
        <v>6</v>
      </c>
      <c r="I1355" s="138"/>
      <c r="J1355" s="139">
        <f t="shared" ref="J1355:J1373" si="90">ROUND(I1355*H1355,2)</f>
        <v>0</v>
      </c>
      <c r="K1355" s="135" t="s">
        <v>1</v>
      </c>
      <c r="L1355" s="32"/>
      <c r="M1355" s="140" t="s">
        <v>1</v>
      </c>
      <c r="N1355" s="141" t="s">
        <v>43</v>
      </c>
      <c r="P1355" s="142">
        <f t="shared" ref="P1355:P1373" si="91">O1355*H1355</f>
        <v>0</v>
      </c>
      <c r="Q1355" s="142">
        <v>0</v>
      </c>
      <c r="R1355" s="142">
        <f t="shared" ref="R1355:R1373" si="92">Q1355*H1355</f>
        <v>0</v>
      </c>
      <c r="S1355" s="142">
        <v>0</v>
      </c>
      <c r="T1355" s="143">
        <f t="shared" ref="T1355:T1373" si="93">S1355*H1355</f>
        <v>0</v>
      </c>
      <c r="AR1355" s="144" t="s">
        <v>293</v>
      </c>
      <c r="AT1355" s="144" t="s">
        <v>123</v>
      </c>
      <c r="AU1355" s="144" t="s">
        <v>138</v>
      </c>
      <c r="AY1355" s="17" t="s">
        <v>120</v>
      </c>
      <c r="BE1355" s="145">
        <f t="shared" ref="BE1355:BE1373" si="94">IF(N1355="základní",J1355,0)</f>
        <v>0</v>
      </c>
      <c r="BF1355" s="145">
        <f t="shared" ref="BF1355:BF1373" si="95">IF(N1355="snížená",J1355,0)</f>
        <v>0</v>
      </c>
      <c r="BG1355" s="145">
        <f t="shared" ref="BG1355:BG1373" si="96">IF(N1355="zákl. přenesená",J1355,0)</f>
        <v>0</v>
      </c>
      <c r="BH1355" s="145">
        <f t="shared" ref="BH1355:BH1373" si="97">IF(N1355="sníž. přenesená",J1355,0)</f>
        <v>0</v>
      </c>
      <c r="BI1355" s="145">
        <f t="shared" ref="BI1355:BI1373" si="98">IF(N1355="nulová",J1355,0)</f>
        <v>0</v>
      </c>
      <c r="BJ1355" s="17" t="s">
        <v>129</v>
      </c>
      <c r="BK1355" s="145">
        <f t="shared" ref="BK1355:BK1373" si="99">ROUND(I1355*H1355,2)</f>
        <v>0</v>
      </c>
      <c r="BL1355" s="17" t="s">
        <v>293</v>
      </c>
      <c r="BM1355" s="144" t="s">
        <v>2610</v>
      </c>
    </row>
    <row r="1356" spans="2:65" s="1" customFormat="1" ht="24.2" customHeight="1">
      <c r="B1356" s="132"/>
      <c r="C1356" s="133" t="s">
        <v>2611</v>
      </c>
      <c r="D1356" s="133" t="s">
        <v>123</v>
      </c>
      <c r="E1356" s="134" t="s">
        <v>2612</v>
      </c>
      <c r="F1356" s="135" t="s">
        <v>2613</v>
      </c>
      <c r="G1356" s="136" t="s">
        <v>2506</v>
      </c>
      <c r="H1356" s="137">
        <v>6</v>
      </c>
      <c r="I1356" s="138"/>
      <c r="J1356" s="139">
        <f t="shared" si="90"/>
        <v>0</v>
      </c>
      <c r="K1356" s="135" t="s">
        <v>1</v>
      </c>
      <c r="L1356" s="32"/>
      <c r="M1356" s="140" t="s">
        <v>1</v>
      </c>
      <c r="N1356" s="141" t="s">
        <v>43</v>
      </c>
      <c r="P1356" s="142">
        <f t="shared" si="91"/>
        <v>0</v>
      </c>
      <c r="Q1356" s="142">
        <v>0</v>
      </c>
      <c r="R1356" s="142">
        <f t="shared" si="92"/>
        <v>0</v>
      </c>
      <c r="S1356" s="142">
        <v>0</v>
      </c>
      <c r="T1356" s="143">
        <f t="shared" si="93"/>
        <v>0</v>
      </c>
      <c r="AR1356" s="144" t="s">
        <v>293</v>
      </c>
      <c r="AT1356" s="144" t="s">
        <v>123</v>
      </c>
      <c r="AU1356" s="144" t="s">
        <v>138</v>
      </c>
      <c r="AY1356" s="17" t="s">
        <v>120</v>
      </c>
      <c r="BE1356" s="145">
        <f t="shared" si="94"/>
        <v>0</v>
      </c>
      <c r="BF1356" s="145">
        <f t="shared" si="95"/>
        <v>0</v>
      </c>
      <c r="BG1356" s="145">
        <f t="shared" si="96"/>
        <v>0</v>
      </c>
      <c r="BH1356" s="145">
        <f t="shared" si="97"/>
        <v>0</v>
      </c>
      <c r="BI1356" s="145">
        <f t="shared" si="98"/>
        <v>0</v>
      </c>
      <c r="BJ1356" s="17" t="s">
        <v>129</v>
      </c>
      <c r="BK1356" s="145">
        <f t="shared" si="99"/>
        <v>0</v>
      </c>
      <c r="BL1356" s="17" t="s">
        <v>293</v>
      </c>
      <c r="BM1356" s="144" t="s">
        <v>2614</v>
      </c>
    </row>
    <row r="1357" spans="2:65" s="1" customFormat="1" ht="33" customHeight="1">
      <c r="B1357" s="132"/>
      <c r="C1357" s="133" t="s">
        <v>2615</v>
      </c>
      <c r="D1357" s="133" t="s">
        <v>123</v>
      </c>
      <c r="E1357" s="134" t="s">
        <v>2616</v>
      </c>
      <c r="F1357" s="135" t="s">
        <v>2617</v>
      </c>
      <c r="G1357" s="136" t="s">
        <v>2506</v>
      </c>
      <c r="H1357" s="137">
        <v>5</v>
      </c>
      <c r="I1357" s="138"/>
      <c r="J1357" s="139">
        <f t="shared" si="90"/>
        <v>0</v>
      </c>
      <c r="K1357" s="135" t="s">
        <v>1</v>
      </c>
      <c r="L1357" s="32"/>
      <c r="M1357" s="140" t="s">
        <v>1</v>
      </c>
      <c r="N1357" s="141" t="s">
        <v>43</v>
      </c>
      <c r="P1357" s="142">
        <f t="shared" si="91"/>
        <v>0</v>
      </c>
      <c r="Q1357" s="142">
        <v>0</v>
      </c>
      <c r="R1357" s="142">
        <f t="shared" si="92"/>
        <v>0</v>
      </c>
      <c r="S1357" s="142">
        <v>0</v>
      </c>
      <c r="T1357" s="143">
        <f t="shared" si="93"/>
        <v>0</v>
      </c>
      <c r="AR1357" s="144" t="s">
        <v>293</v>
      </c>
      <c r="AT1357" s="144" t="s">
        <v>123</v>
      </c>
      <c r="AU1357" s="144" t="s">
        <v>138</v>
      </c>
      <c r="AY1357" s="17" t="s">
        <v>120</v>
      </c>
      <c r="BE1357" s="145">
        <f t="shared" si="94"/>
        <v>0</v>
      </c>
      <c r="BF1357" s="145">
        <f t="shared" si="95"/>
        <v>0</v>
      </c>
      <c r="BG1357" s="145">
        <f t="shared" si="96"/>
        <v>0</v>
      </c>
      <c r="BH1357" s="145">
        <f t="shared" si="97"/>
        <v>0</v>
      </c>
      <c r="BI1357" s="145">
        <f t="shared" si="98"/>
        <v>0</v>
      </c>
      <c r="BJ1357" s="17" t="s">
        <v>129</v>
      </c>
      <c r="BK1357" s="145">
        <f t="shared" si="99"/>
        <v>0</v>
      </c>
      <c r="BL1357" s="17" t="s">
        <v>293</v>
      </c>
      <c r="BM1357" s="144" t="s">
        <v>2618</v>
      </c>
    </row>
    <row r="1358" spans="2:65" s="1" customFormat="1" ht="16.5" customHeight="1">
      <c r="B1358" s="132"/>
      <c r="C1358" s="133" t="s">
        <v>2619</v>
      </c>
      <c r="D1358" s="133" t="s">
        <v>123</v>
      </c>
      <c r="E1358" s="134" t="s">
        <v>2620</v>
      </c>
      <c r="F1358" s="135" t="s">
        <v>2621</v>
      </c>
      <c r="G1358" s="136" t="s">
        <v>2506</v>
      </c>
      <c r="H1358" s="137">
        <v>1</v>
      </c>
      <c r="I1358" s="138"/>
      <c r="J1358" s="139">
        <f t="shared" si="90"/>
        <v>0</v>
      </c>
      <c r="K1358" s="135" t="s">
        <v>1</v>
      </c>
      <c r="L1358" s="32"/>
      <c r="M1358" s="140" t="s">
        <v>1</v>
      </c>
      <c r="N1358" s="141" t="s">
        <v>43</v>
      </c>
      <c r="P1358" s="142">
        <f t="shared" si="91"/>
        <v>0</v>
      </c>
      <c r="Q1358" s="142">
        <v>0</v>
      </c>
      <c r="R1358" s="142">
        <f t="shared" si="92"/>
        <v>0</v>
      </c>
      <c r="S1358" s="142">
        <v>0</v>
      </c>
      <c r="T1358" s="143">
        <f t="shared" si="93"/>
        <v>0</v>
      </c>
      <c r="AR1358" s="144" t="s">
        <v>293</v>
      </c>
      <c r="AT1358" s="144" t="s">
        <v>123</v>
      </c>
      <c r="AU1358" s="144" t="s">
        <v>138</v>
      </c>
      <c r="AY1358" s="17" t="s">
        <v>120</v>
      </c>
      <c r="BE1358" s="145">
        <f t="shared" si="94"/>
        <v>0</v>
      </c>
      <c r="BF1358" s="145">
        <f t="shared" si="95"/>
        <v>0</v>
      </c>
      <c r="BG1358" s="145">
        <f t="shared" si="96"/>
        <v>0</v>
      </c>
      <c r="BH1358" s="145">
        <f t="shared" si="97"/>
        <v>0</v>
      </c>
      <c r="BI1358" s="145">
        <f t="shared" si="98"/>
        <v>0</v>
      </c>
      <c r="BJ1358" s="17" t="s">
        <v>129</v>
      </c>
      <c r="BK1358" s="145">
        <f t="shared" si="99"/>
        <v>0</v>
      </c>
      <c r="BL1358" s="17" t="s">
        <v>293</v>
      </c>
      <c r="BM1358" s="144" t="s">
        <v>2622</v>
      </c>
    </row>
    <row r="1359" spans="2:65" s="1" customFormat="1" ht="16.5" customHeight="1">
      <c r="B1359" s="132"/>
      <c r="C1359" s="133" t="s">
        <v>2623</v>
      </c>
      <c r="D1359" s="133" t="s">
        <v>123</v>
      </c>
      <c r="E1359" s="134" t="s">
        <v>2624</v>
      </c>
      <c r="F1359" s="135" t="s">
        <v>2625</v>
      </c>
      <c r="G1359" s="136" t="s">
        <v>339</v>
      </c>
      <c r="H1359" s="137">
        <v>170.97</v>
      </c>
      <c r="I1359" s="138"/>
      <c r="J1359" s="139">
        <f t="shared" si="90"/>
        <v>0</v>
      </c>
      <c r="K1359" s="135" t="s">
        <v>1</v>
      </c>
      <c r="L1359" s="32"/>
      <c r="M1359" s="140" t="s">
        <v>1</v>
      </c>
      <c r="N1359" s="141" t="s">
        <v>43</v>
      </c>
      <c r="P1359" s="142">
        <f t="shared" si="91"/>
        <v>0</v>
      </c>
      <c r="Q1359" s="142">
        <v>0</v>
      </c>
      <c r="R1359" s="142">
        <f t="shared" si="92"/>
        <v>0</v>
      </c>
      <c r="S1359" s="142">
        <v>0</v>
      </c>
      <c r="T1359" s="143">
        <f t="shared" si="93"/>
        <v>0</v>
      </c>
      <c r="AR1359" s="144" t="s">
        <v>293</v>
      </c>
      <c r="AT1359" s="144" t="s">
        <v>123</v>
      </c>
      <c r="AU1359" s="144" t="s">
        <v>138</v>
      </c>
      <c r="AY1359" s="17" t="s">
        <v>120</v>
      </c>
      <c r="BE1359" s="145">
        <f t="shared" si="94"/>
        <v>0</v>
      </c>
      <c r="BF1359" s="145">
        <f t="shared" si="95"/>
        <v>0</v>
      </c>
      <c r="BG1359" s="145">
        <f t="shared" si="96"/>
        <v>0</v>
      </c>
      <c r="BH1359" s="145">
        <f t="shared" si="97"/>
        <v>0</v>
      </c>
      <c r="BI1359" s="145">
        <f t="shared" si="98"/>
        <v>0</v>
      </c>
      <c r="BJ1359" s="17" t="s">
        <v>129</v>
      </c>
      <c r="BK1359" s="145">
        <f t="shared" si="99"/>
        <v>0</v>
      </c>
      <c r="BL1359" s="17" t="s">
        <v>293</v>
      </c>
      <c r="BM1359" s="144" t="s">
        <v>2626</v>
      </c>
    </row>
    <row r="1360" spans="2:65" s="1" customFormat="1" ht="16.5" customHeight="1">
      <c r="B1360" s="132"/>
      <c r="C1360" s="133" t="s">
        <v>2627</v>
      </c>
      <c r="D1360" s="133" t="s">
        <v>123</v>
      </c>
      <c r="E1360" s="134" t="s">
        <v>2628</v>
      </c>
      <c r="F1360" s="135" t="s">
        <v>2629</v>
      </c>
      <c r="G1360" s="136" t="s">
        <v>339</v>
      </c>
      <c r="H1360" s="137">
        <v>77.02</v>
      </c>
      <c r="I1360" s="138"/>
      <c r="J1360" s="139">
        <f t="shared" si="90"/>
        <v>0</v>
      </c>
      <c r="K1360" s="135" t="s">
        <v>1</v>
      </c>
      <c r="L1360" s="32"/>
      <c r="M1360" s="140" t="s">
        <v>1</v>
      </c>
      <c r="N1360" s="141" t="s">
        <v>43</v>
      </c>
      <c r="P1360" s="142">
        <f t="shared" si="91"/>
        <v>0</v>
      </c>
      <c r="Q1360" s="142">
        <v>0</v>
      </c>
      <c r="R1360" s="142">
        <f t="shared" si="92"/>
        <v>0</v>
      </c>
      <c r="S1360" s="142">
        <v>0</v>
      </c>
      <c r="T1360" s="143">
        <f t="shared" si="93"/>
        <v>0</v>
      </c>
      <c r="AR1360" s="144" t="s">
        <v>293</v>
      </c>
      <c r="AT1360" s="144" t="s">
        <v>123</v>
      </c>
      <c r="AU1360" s="144" t="s">
        <v>138</v>
      </c>
      <c r="AY1360" s="17" t="s">
        <v>120</v>
      </c>
      <c r="BE1360" s="145">
        <f t="shared" si="94"/>
        <v>0</v>
      </c>
      <c r="BF1360" s="145">
        <f t="shared" si="95"/>
        <v>0</v>
      </c>
      <c r="BG1360" s="145">
        <f t="shared" si="96"/>
        <v>0</v>
      </c>
      <c r="BH1360" s="145">
        <f t="shared" si="97"/>
        <v>0</v>
      </c>
      <c r="BI1360" s="145">
        <f t="shared" si="98"/>
        <v>0</v>
      </c>
      <c r="BJ1360" s="17" t="s">
        <v>129</v>
      </c>
      <c r="BK1360" s="145">
        <f t="shared" si="99"/>
        <v>0</v>
      </c>
      <c r="BL1360" s="17" t="s">
        <v>293</v>
      </c>
      <c r="BM1360" s="144" t="s">
        <v>2630</v>
      </c>
    </row>
    <row r="1361" spans="2:65" s="1" customFormat="1" ht="16.5" customHeight="1">
      <c r="B1361" s="132"/>
      <c r="C1361" s="133" t="s">
        <v>2631</v>
      </c>
      <c r="D1361" s="133" t="s">
        <v>123</v>
      </c>
      <c r="E1361" s="134" t="s">
        <v>2632</v>
      </c>
      <c r="F1361" s="135" t="s">
        <v>2633</v>
      </c>
      <c r="G1361" s="136" t="s">
        <v>339</v>
      </c>
      <c r="H1361" s="137">
        <v>21.82</v>
      </c>
      <c r="I1361" s="138"/>
      <c r="J1361" s="139">
        <f t="shared" si="90"/>
        <v>0</v>
      </c>
      <c r="K1361" s="135" t="s">
        <v>1</v>
      </c>
      <c r="L1361" s="32"/>
      <c r="M1361" s="140" t="s">
        <v>1</v>
      </c>
      <c r="N1361" s="141" t="s">
        <v>43</v>
      </c>
      <c r="P1361" s="142">
        <f t="shared" si="91"/>
        <v>0</v>
      </c>
      <c r="Q1361" s="142">
        <v>0</v>
      </c>
      <c r="R1361" s="142">
        <f t="shared" si="92"/>
        <v>0</v>
      </c>
      <c r="S1361" s="142">
        <v>0</v>
      </c>
      <c r="T1361" s="143">
        <f t="shared" si="93"/>
        <v>0</v>
      </c>
      <c r="AR1361" s="144" t="s">
        <v>293</v>
      </c>
      <c r="AT1361" s="144" t="s">
        <v>123</v>
      </c>
      <c r="AU1361" s="144" t="s">
        <v>138</v>
      </c>
      <c r="AY1361" s="17" t="s">
        <v>120</v>
      </c>
      <c r="BE1361" s="145">
        <f t="shared" si="94"/>
        <v>0</v>
      </c>
      <c r="BF1361" s="145">
        <f t="shared" si="95"/>
        <v>0</v>
      </c>
      <c r="BG1361" s="145">
        <f t="shared" si="96"/>
        <v>0</v>
      </c>
      <c r="BH1361" s="145">
        <f t="shared" si="97"/>
        <v>0</v>
      </c>
      <c r="BI1361" s="145">
        <f t="shared" si="98"/>
        <v>0</v>
      </c>
      <c r="BJ1361" s="17" t="s">
        <v>129</v>
      </c>
      <c r="BK1361" s="145">
        <f t="shared" si="99"/>
        <v>0</v>
      </c>
      <c r="BL1361" s="17" t="s">
        <v>293</v>
      </c>
      <c r="BM1361" s="144" t="s">
        <v>2634</v>
      </c>
    </row>
    <row r="1362" spans="2:65" s="1" customFormat="1" ht="16.5" customHeight="1">
      <c r="B1362" s="132"/>
      <c r="C1362" s="133" t="s">
        <v>1283</v>
      </c>
      <c r="D1362" s="133" t="s">
        <v>123</v>
      </c>
      <c r="E1362" s="134" t="s">
        <v>2635</v>
      </c>
      <c r="F1362" s="135" t="s">
        <v>2636</v>
      </c>
      <c r="G1362" s="136" t="s">
        <v>339</v>
      </c>
      <c r="H1362" s="137">
        <v>4.75</v>
      </c>
      <c r="I1362" s="138"/>
      <c r="J1362" s="139">
        <f t="shared" si="90"/>
        <v>0</v>
      </c>
      <c r="K1362" s="135" t="s">
        <v>1</v>
      </c>
      <c r="L1362" s="32"/>
      <c r="M1362" s="140" t="s">
        <v>1</v>
      </c>
      <c r="N1362" s="141" t="s">
        <v>43</v>
      </c>
      <c r="P1362" s="142">
        <f t="shared" si="91"/>
        <v>0</v>
      </c>
      <c r="Q1362" s="142">
        <v>0</v>
      </c>
      <c r="R1362" s="142">
        <f t="shared" si="92"/>
        <v>0</v>
      </c>
      <c r="S1362" s="142">
        <v>0</v>
      </c>
      <c r="T1362" s="143">
        <f t="shared" si="93"/>
        <v>0</v>
      </c>
      <c r="AR1362" s="144" t="s">
        <v>293</v>
      </c>
      <c r="AT1362" s="144" t="s">
        <v>123</v>
      </c>
      <c r="AU1362" s="144" t="s">
        <v>138</v>
      </c>
      <c r="AY1362" s="17" t="s">
        <v>120</v>
      </c>
      <c r="BE1362" s="145">
        <f t="shared" si="94"/>
        <v>0</v>
      </c>
      <c r="BF1362" s="145">
        <f t="shared" si="95"/>
        <v>0</v>
      </c>
      <c r="BG1362" s="145">
        <f t="shared" si="96"/>
        <v>0</v>
      </c>
      <c r="BH1362" s="145">
        <f t="shared" si="97"/>
        <v>0</v>
      </c>
      <c r="BI1362" s="145">
        <f t="shared" si="98"/>
        <v>0</v>
      </c>
      <c r="BJ1362" s="17" t="s">
        <v>129</v>
      </c>
      <c r="BK1362" s="145">
        <f t="shared" si="99"/>
        <v>0</v>
      </c>
      <c r="BL1362" s="17" t="s">
        <v>293</v>
      </c>
      <c r="BM1362" s="144" t="s">
        <v>2637</v>
      </c>
    </row>
    <row r="1363" spans="2:65" s="1" customFormat="1" ht="16.5" customHeight="1">
      <c r="B1363" s="132"/>
      <c r="C1363" s="133" t="s">
        <v>2638</v>
      </c>
      <c r="D1363" s="133" t="s">
        <v>123</v>
      </c>
      <c r="E1363" s="134" t="s">
        <v>2639</v>
      </c>
      <c r="F1363" s="135" t="s">
        <v>2640</v>
      </c>
      <c r="G1363" s="136" t="s">
        <v>339</v>
      </c>
      <c r="H1363" s="137">
        <v>10.95</v>
      </c>
      <c r="I1363" s="138"/>
      <c r="J1363" s="139">
        <f t="shared" si="90"/>
        <v>0</v>
      </c>
      <c r="K1363" s="135" t="s">
        <v>1</v>
      </c>
      <c r="L1363" s="32"/>
      <c r="M1363" s="140" t="s">
        <v>1</v>
      </c>
      <c r="N1363" s="141" t="s">
        <v>43</v>
      </c>
      <c r="P1363" s="142">
        <f t="shared" si="91"/>
        <v>0</v>
      </c>
      <c r="Q1363" s="142">
        <v>0</v>
      </c>
      <c r="R1363" s="142">
        <f t="shared" si="92"/>
        <v>0</v>
      </c>
      <c r="S1363" s="142">
        <v>0</v>
      </c>
      <c r="T1363" s="143">
        <f t="shared" si="93"/>
        <v>0</v>
      </c>
      <c r="AR1363" s="144" t="s">
        <v>293</v>
      </c>
      <c r="AT1363" s="144" t="s">
        <v>123</v>
      </c>
      <c r="AU1363" s="144" t="s">
        <v>138</v>
      </c>
      <c r="AY1363" s="17" t="s">
        <v>120</v>
      </c>
      <c r="BE1363" s="145">
        <f t="shared" si="94"/>
        <v>0</v>
      </c>
      <c r="BF1363" s="145">
        <f t="shared" si="95"/>
        <v>0</v>
      </c>
      <c r="BG1363" s="145">
        <f t="shared" si="96"/>
        <v>0</v>
      </c>
      <c r="BH1363" s="145">
        <f t="shared" si="97"/>
        <v>0</v>
      </c>
      <c r="BI1363" s="145">
        <f t="shared" si="98"/>
        <v>0</v>
      </c>
      <c r="BJ1363" s="17" t="s">
        <v>129</v>
      </c>
      <c r="BK1363" s="145">
        <f t="shared" si="99"/>
        <v>0</v>
      </c>
      <c r="BL1363" s="17" t="s">
        <v>293</v>
      </c>
      <c r="BM1363" s="144" t="s">
        <v>2641</v>
      </c>
    </row>
    <row r="1364" spans="2:65" s="1" customFormat="1" ht="16.5" customHeight="1">
      <c r="B1364" s="132"/>
      <c r="C1364" s="133" t="s">
        <v>2642</v>
      </c>
      <c r="D1364" s="133" t="s">
        <v>123</v>
      </c>
      <c r="E1364" s="134" t="s">
        <v>2643</v>
      </c>
      <c r="F1364" s="135" t="s">
        <v>2644</v>
      </c>
      <c r="G1364" s="136" t="s">
        <v>339</v>
      </c>
      <c r="H1364" s="137">
        <v>9.75</v>
      </c>
      <c r="I1364" s="138"/>
      <c r="J1364" s="139">
        <f t="shared" si="90"/>
        <v>0</v>
      </c>
      <c r="K1364" s="135" t="s">
        <v>1</v>
      </c>
      <c r="L1364" s="32"/>
      <c r="M1364" s="140" t="s">
        <v>1</v>
      </c>
      <c r="N1364" s="141" t="s">
        <v>43</v>
      </c>
      <c r="P1364" s="142">
        <f t="shared" si="91"/>
        <v>0</v>
      </c>
      <c r="Q1364" s="142">
        <v>0</v>
      </c>
      <c r="R1364" s="142">
        <f t="shared" si="92"/>
        <v>0</v>
      </c>
      <c r="S1364" s="142">
        <v>0</v>
      </c>
      <c r="T1364" s="143">
        <f t="shared" si="93"/>
        <v>0</v>
      </c>
      <c r="AR1364" s="144" t="s">
        <v>293</v>
      </c>
      <c r="AT1364" s="144" t="s">
        <v>123</v>
      </c>
      <c r="AU1364" s="144" t="s">
        <v>138</v>
      </c>
      <c r="AY1364" s="17" t="s">
        <v>120</v>
      </c>
      <c r="BE1364" s="145">
        <f t="shared" si="94"/>
        <v>0</v>
      </c>
      <c r="BF1364" s="145">
        <f t="shared" si="95"/>
        <v>0</v>
      </c>
      <c r="BG1364" s="145">
        <f t="shared" si="96"/>
        <v>0</v>
      </c>
      <c r="BH1364" s="145">
        <f t="shared" si="97"/>
        <v>0</v>
      </c>
      <c r="BI1364" s="145">
        <f t="shared" si="98"/>
        <v>0</v>
      </c>
      <c r="BJ1364" s="17" t="s">
        <v>129</v>
      </c>
      <c r="BK1364" s="145">
        <f t="shared" si="99"/>
        <v>0</v>
      </c>
      <c r="BL1364" s="17" t="s">
        <v>293</v>
      </c>
      <c r="BM1364" s="144" t="s">
        <v>2645</v>
      </c>
    </row>
    <row r="1365" spans="2:65" s="1" customFormat="1" ht="16.5" customHeight="1">
      <c r="B1365" s="132"/>
      <c r="C1365" s="133" t="s">
        <v>2646</v>
      </c>
      <c r="D1365" s="133" t="s">
        <v>123</v>
      </c>
      <c r="E1365" s="134" t="s">
        <v>2647</v>
      </c>
      <c r="F1365" s="135" t="s">
        <v>2648</v>
      </c>
      <c r="G1365" s="136" t="s">
        <v>339</v>
      </c>
      <c r="H1365" s="137">
        <v>12.02</v>
      </c>
      <c r="I1365" s="138"/>
      <c r="J1365" s="139">
        <f t="shared" si="90"/>
        <v>0</v>
      </c>
      <c r="K1365" s="135" t="s">
        <v>1</v>
      </c>
      <c r="L1365" s="32"/>
      <c r="M1365" s="140" t="s">
        <v>1</v>
      </c>
      <c r="N1365" s="141" t="s">
        <v>43</v>
      </c>
      <c r="P1365" s="142">
        <f t="shared" si="91"/>
        <v>0</v>
      </c>
      <c r="Q1365" s="142">
        <v>0</v>
      </c>
      <c r="R1365" s="142">
        <f t="shared" si="92"/>
        <v>0</v>
      </c>
      <c r="S1365" s="142">
        <v>0</v>
      </c>
      <c r="T1365" s="143">
        <f t="shared" si="93"/>
        <v>0</v>
      </c>
      <c r="AR1365" s="144" t="s">
        <v>293</v>
      </c>
      <c r="AT1365" s="144" t="s">
        <v>123</v>
      </c>
      <c r="AU1365" s="144" t="s">
        <v>138</v>
      </c>
      <c r="AY1365" s="17" t="s">
        <v>120</v>
      </c>
      <c r="BE1365" s="145">
        <f t="shared" si="94"/>
        <v>0</v>
      </c>
      <c r="BF1365" s="145">
        <f t="shared" si="95"/>
        <v>0</v>
      </c>
      <c r="BG1365" s="145">
        <f t="shared" si="96"/>
        <v>0</v>
      </c>
      <c r="BH1365" s="145">
        <f t="shared" si="97"/>
        <v>0</v>
      </c>
      <c r="BI1365" s="145">
        <f t="shared" si="98"/>
        <v>0</v>
      </c>
      <c r="BJ1365" s="17" t="s">
        <v>129</v>
      </c>
      <c r="BK1365" s="145">
        <f t="shared" si="99"/>
        <v>0</v>
      </c>
      <c r="BL1365" s="17" t="s">
        <v>293</v>
      </c>
      <c r="BM1365" s="144" t="s">
        <v>2649</v>
      </c>
    </row>
    <row r="1366" spans="2:65" s="1" customFormat="1" ht="16.5" customHeight="1">
      <c r="B1366" s="132"/>
      <c r="C1366" s="133" t="s">
        <v>2650</v>
      </c>
      <c r="D1366" s="133" t="s">
        <v>123</v>
      </c>
      <c r="E1366" s="134" t="s">
        <v>2651</v>
      </c>
      <c r="F1366" s="135" t="s">
        <v>2652</v>
      </c>
      <c r="G1366" s="136" t="s">
        <v>339</v>
      </c>
      <c r="H1366" s="137">
        <v>18</v>
      </c>
      <c r="I1366" s="138"/>
      <c r="J1366" s="139">
        <f t="shared" si="90"/>
        <v>0</v>
      </c>
      <c r="K1366" s="135" t="s">
        <v>1</v>
      </c>
      <c r="L1366" s="32"/>
      <c r="M1366" s="140" t="s">
        <v>1</v>
      </c>
      <c r="N1366" s="141" t="s">
        <v>43</v>
      </c>
      <c r="P1366" s="142">
        <f t="shared" si="91"/>
        <v>0</v>
      </c>
      <c r="Q1366" s="142">
        <v>0</v>
      </c>
      <c r="R1366" s="142">
        <f t="shared" si="92"/>
        <v>0</v>
      </c>
      <c r="S1366" s="142">
        <v>0</v>
      </c>
      <c r="T1366" s="143">
        <f t="shared" si="93"/>
        <v>0</v>
      </c>
      <c r="AR1366" s="144" t="s">
        <v>293</v>
      </c>
      <c r="AT1366" s="144" t="s">
        <v>123</v>
      </c>
      <c r="AU1366" s="144" t="s">
        <v>138</v>
      </c>
      <c r="AY1366" s="17" t="s">
        <v>120</v>
      </c>
      <c r="BE1366" s="145">
        <f t="shared" si="94"/>
        <v>0</v>
      </c>
      <c r="BF1366" s="145">
        <f t="shared" si="95"/>
        <v>0</v>
      </c>
      <c r="BG1366" s="145">
        <f t="shared" si="96"/>
        <v>0</v>
      </c>
      <c r="BH1366" s="145">
        <f t="shared" si="97"/>
        <v>0</v>
      </c>
      <c r="BI1366" s="145">
        <f t="shared" si="98"/>
        <v>0</v>
      </c>
      <c r="BJ1366" s="17" t="s">
        <v>129</v>
      </c>
      <c r="BK1366" s="145">
        <f t="shared" si="99"/>
        <v>0</v>
      </c>
      <c r="BL1366" s="17" t="s">
        <v>293</v>
      </c>
      <c r="BM1366" s="144" t="s">
        <v>2653</v>
      </c>
    </row>
    <row r="1367" spans="2:65" s="1" customFormat="1" ht="16.5" customHeight="1">
      <c r="B1367" s="132"/>
      <c r="C1367" s="133" t="s">
        <v>2654</v>
      </c>
      <c r="D1367" s="133" t="s">
        <v>123</v>
      </c>
      <c r="E1367" s="134" t="s">
        <v>2655</v>
      </c>
      <c r="F1367" s="135" t="s">
        <v>2656</v>
      </c>
      <c r="G1367" s="136" t="s">
        <v>339</v>
      </c>
      <c r="H1367" s="137">
        <v>18</v>
      </c>
      <c r="I1367" s="138"/>
      <c r="J1367" s="139">
        <f t="shared" si="90"/>
        <v>0</v>
      </c>
      <c r="K1367" s="135" t="s">
        <v>1</v>
      </c>
      <c r="L1367" s="32"/>
      <c r="M1367" s="140" t="s">
        <v>1</v>
      </c>
      <c r="N1367" s="141" t="s">
        <v>43</v>
      </c>
      <c r="P1367" s="142">
        <f t="shared" si="91"/>
        <v>0</v>
      </c>
      <c r="Q1367" s="142">
        <v>0</v>
      </c>
      <c r="R1367" s="142">
        <f t="shared" si="92"/>
        <v>0</v>
      </c>
      <c r="S1367" s="142">
        <v>0</v>
      </c>
      <c r="T1367" s="143">
        <f t="shared" si="93"/>
        <v>0</v>
      </c>
      <c r="AR1367" s="144" t="s">
        <v>293</v>
      </c>
      <c r="AT1367" s="144" t="s">
        <v>123</v>
      </c>
      <c r="AU1367" s="144" t="s">
        <v>138</v>
      </c>
      <c r="AY1367" s="17" t="s">
        <v>120</v>
      </c>
      <c r="BE1367" s="145">
        <f t="shared" si="94"/>
        <v>0</v>
      </c>
      <c r="BF1367" s="145">
        <f t="shared" si="95"/>
        <v>0</v>
      </c>
      <c r="BG1367" s="145">
        <f t="shared" si="96"/>
        <v>0</v>
      </c>
      <c r="BH1367" s="145">
        <f t="shared" si="97"/>
        <v>0</v>
      </c>
      <c r="BI1367" s="145">
        <f t="shared" si="98"/>
        <v>0</v>
      </c>
      <c r="BJ1367" s="17" t="s">
        <v>129</v>
      </c>
      <c r="BK1367" s="145">
        <f t="shared" si="99"/>
        <v>0</v>
      </c>
      <c r="BL1367" s="17" t="s">
        <v>293</v>
      </c>
      <c r="BM1367" s="144" t="s">
        <v>2657</v>
      </c>
    </row>
    <row r="1368" spans="2:65" s="1" customFormat="1" ht="21.75" customHeight="1">
      <c r="B1368" s="132"/>
      <c r="C1368" s="133" t="s">
        <v>2658</v>
      </c>
      <c r="D1368" s="133" t="s">
        <v>123</v>
      </c>
      <c r="E1368" s="134" t="s">
        <v>2659</v>
      </c>
      <c r="F1368" s="135" t="s">
        <v>2660</v>
      </c>
      <c r="G1368" s="136" t="s">
        <v>339</v>
      </c>
      <c r="H1368" s="137">
        <v>4.8499999999999996</v>
      </c>
      <c r="I1368" s="138"/>
      <c r="J1368" s="139">
        <f t="shared" si="90"/>
        <v>0</v>
      </c>
      <c r="K1368" s="135" t="s">
        <v>1</v>
      </c>
      <c r="L1368" s="32"/>
      <c r="M1368" s="140" t="s">
        <v>1</v>
      </c>
      <c r="N1368" s="141" t="s">
        <v>43</v>
      </c>
      <c r="P1368" s="142">
        <f t="shared" si="91"/>
        <v>0</v>
      </c>
      <c r="Q1368" s="142">
        <v>0</v>
      </c>
      <c r="R1368" s="142">
        <f t="shared" si="92"/>
        <v>0</v>
      </c>
      <c r="S1368" s="142">
        <v>0</v>
      </c>
      <c r="T1368" s="143">
        <f t="shared" si="93"/>
        <v>0</v>
      </c>
      <c r="AR1368" s="144" t="s">
        <v>293</v>
      </c>
      <c r="AT1368" s="144" t="s">
        <v>123</v>
      </c>
      <c r="AU1368" s="144" t="s">
        <v>138</v>
      </c>
      <c r="AY1368" s="17" t="s">
        <v>120</v>
      </c>
      <c r="BE1368" s="145">
        <f t="shared" si="94"/>
        <v>0</v>
      </c>
      <c r="BF1368" s="145">
        <f t="shared" si="95"/>
        <v>0</v>
      </c>
      <c r="BG1368" s="145">
        <f t="shared" si="96"/>
        <v>0</v>
      </c>
      <c r="BH1368" s="145">
        <f t="shared" si="97"/>
        <v>0</v>
      </c>
      <c r="BI1368" s="145">
        <f t="shared" si="98"/>
        <v>0</v>
      </c>
      <c r="BJ1368" s="17" t="s">
        <v>129</v>
      </c>
      <c r="BK1368" s="145">
        <f t="shared" si="99"/>
        <v>0</v>
      </c>
      <c r="BL1368" s="17" t="s">
        <v>293</v>
      </c>
      <c r="BM1368" s="144" t="s">
        <v>2661</v>
      </c>
    </row>
    <row r="1369" spans="2:65" s="1" customFormat="1" ht="21.75" customHeight="1">
      <c r="B1369" s="132"/>
      <c r="C1369" s="133" t="s">
        <v>2662</v>
      </c>
      <c r="D1369" s="133" t="s">
        <v>123</v>
      </c>
      <c r="E1369" s="134" t="s">
        <v>2663</v>
      </c>
      <c r="F1369" s="135" t="s">
        <v>2664</v>
      </c>
      <c r="G1369" s="136" t="s">
        <v>339</v>
      </c>
      <c r="H1369" s="137">
        <v>4.03</v>
      </c>
      <c r="I1369" s="138"/>
      <c r="J1369" s="139">
        <f t="shared" si="90"/>
        <v>0</v>
      </c>
      <c r="K1369" s="135" t="s">
        <v>1</v>
      </c>
      <c r="L1369" s="32"/>
      <c r="M1369" s="140" t="s">
        <v>1</v>
      </c>
      <c r="N1369" s="141" t="s">
        <v>43</v>
      </c>
      <c r="P1369" s="142">
        <f t="shared" si="91"/>
        <v>0</v>
      </c>
      <c r="Q1369" s="142">
        <v>0</v>
      </c>
      <c r="R1369" s="142">
        <f t="shared" si="92"/>
        <v>0</v>
      </c>
      <c r="S1369" s="142">
        <v>0</v>
      </c>
      <c r="T1369" s="143">
        <f t="shared" si="93"/>
        <v>0</v>
      </c>
      <c r="AR1369" s="144" t="s">
        <v>293</v>
      </c>
      <c r="AT1369" s="144" t="s">
        <v>123</v>
      </c>
      <c r="AU1369" s="144" t="s">
        <v>138</v>
      </c>
      <c r="AY1369" s="17" t="s">
        <v>120</v>
      </c>
      <c r="BE1369" s="145">
        <f t="shared" si="94"/>
        <v>0</v>
      </c>
      <c r="BF1369" s="145">
        <f t="shared" si="95"/>
        <v>0</v>
      </c>
      <c r="BG1369" s="145">
        <f t="shared" si="96"/>
        <v>0</v>
      </c>
      <c r="BH1369" s="145">
        <f t="shared" si="97"/>
        <v>0</v>
      </c>
      <c r="BI1369" s="145">
        <f t="shared" si="98"/>
        <v>0</v>
      </c>
      <c r="BJ1369" s="17" t="s">
        <v>129</v>
      </c>
      <c r="BK1369" s="145">
        <f t="shared" si="99"/>
        <v>0</v>
      </c>
      <c r="BL1369" s="17" t="s">
        <v>293</v>
      </c>
      <c r="BM1369" s="144" t="s">
        <v>2665</v>
      </c>
    </row>
    <row r="1370" spans="2:65" s="1" customFormat="1" ht="24.2" customHeight="1">
      <c r="B1370" s="132"/>
      <c r="C1370" s="133" t="s">
        <v>2666</v>
      </c>
      <c r="D1370" s="133" t="s">
        <v>123</v>
      </c>
      <c r="E1370" s="134" t="s">
        <v>2667</v>
      </c>
      <c r="F1370" s="135" t="s">
        <v>2668</v>
      </c>
      <c r="G1370" s="136" t="s">
        <v>2506</v>
      </c>
      <c r="H1370" s="137">
        <v>20</v>
      </c>
      <c r="I1370" s="138"/>
      <c r="J1370" s="139">
        <f t="shared" si="90"/>
        <v>0</v>
      </c>
      <c r="K1370" s="135" t="s">
        <v>1</v>
      </c>
      <c r="L1370" s="32"/>
      <c r="M1370" s="140" t="s">
        <v>1</v>
      </c>
      <c r="N1370" s="141" t="s">
        <v>43</v>
      </c>
      <c r="P1370" s="142">
        <f t="shared" si="91"/>
        <v>0</v>
      </c>
      <c r="Q1370" s="142">
        <v>0</v>
      </c>
      <c r="R1370" s="142">
        <f t="shared" si="92"/>
        <v>0</v>
      </c>
      <c r="S1370" s="142">
        <v>0</v>
      </c>
      <c r="T1370" s="143">
        <f t="shared" si="93"/>
        <v>0</v>
      </c>
      <c r="AR1370" s="144" t="s">
        <v>293</v>
      </c>
      <c r="AT1370" s="144" t="s">
        <v>123</v>
      </c>
      <c r="AU1370" s="144" t="s">
        <v>138</v>
      </c>
      <c r="AY1370" s="17" t="s">
        <v>120</v>
      </c>
      <c r="BE1370" s="145">
        <f t="shared" si="94"/>
        <v>0</v>
      </c>
      <c r="BF1370" s="145">
        <f t="shared" si="95"/>
        <v>0</v>
      </c>
      <c r="BG1370" s="145">
        <f t="shared" si="96"/>
        <v>0</v>
      </c>
      <c r="BH1370" s="145">
        <f t="shared" si="97"/>
        <v>0</v>
      </c>
      <c r="BI1370" s="145">
        <f t="shared" si="98"/>
        <v>0</v>
      </c>
      <c r="BJ1370" s="17" t="s">
        <v>129</v>
      </c>
      <c r="BK1370" s="145">
        <f t="shared" si="99"/>
        <v>0</v>
      </c>
      <c r="BL1370" s="17" t="s">
        <v>293</v>
      </c>
      <c r="BM1370" s="144" t="s">
        <v>2669</v>
      </c>
    </row>
    <row r="1371" spans="2:65" s="1" customFormat="1" ht="16.5" customHeight="1">
      <c r="B1371" s="132"/>
      <c r="C1371" s="133" t="s">
        <v>2670</v>
      </c>
      <c r="D1371" s="133" t="s">
        <v>123</v>
      </c>
      <c r="E1371" s="134" t="s">
        <v>2671</v>
      </c>
      <c r="F1371" s="135" t="s">
        <v>2672</v>
      </c>
      <c r="G1371" s="136" t="s">
        <v>2506</v>
      </c>
      <c r="H1371" s="137">
        <v>1</v>
      </c>
      <c r="I1371" s="138"/>
      <c r="J1371" s="139">
        <f t="shared" si="90"/>
        <v>0</v>
      </c>
      <c r="K1371" s="135" t="s">
        <v>1</v>
      </c>
      <c r="L1371" s="32"/>
      <c r="M1371" s="140" t="s">
        <v>1</v>
      </c>
      <c r="N1371" s="141" t="s">
        <v>43</v>
      </c>
      <c r="P1371" s="142">
        <f t="shared" si="91"/>
        <v>0</v>
      </c>
      <c r="Q1371" s="142">
        <v>0</v>
      </c>
      <c r="R1371" s="142">
        <f t="shared" si="92"/>
        <v>0</v>
      </c>
      <c r="S1371" s="142">
        <v>0</v>
      </c>
      <c r="T1371" s="143">
        <f t="shared" si="93"/>
        <v>0</v>
      </c>
      <c r="AR1371" s="144" t="s">
        <v>293</v>
      </c>
      <c r="AT1371" s="144" t="s">
        <v>123</v>
      </c>
      <c r="AU1371" s="144" t="s">
        <v>138</v>
      </c>
      <c r="AY1371" s="17" t="s">
        <v>120</v>
      </c>
      <c r="BE1371" s="145">
        <f t="shared" si="94"/>
        <v>0</v>
      </c>
      <c r="BF1371" s="145">
        <f t="shared" si="95"/>
        <v>0</v>
      </c>
      <c r="BG1371" s="145">
        <f t="shared" si="96"/>
        <v>0</v>
      </c>
      <c r="BH1371" s="145">
        <f t="shared" si="97"/>
        <v>0</v>
      </c>
      <c r="BI1371" s="145">
        <f t="shared" si="98"/>
        <v>0</v>
      </c>
      <c r="BJ1371" s="17" t="s">
        <v>129</v>
      </c>
      <c r="BK1371" s="145">
        <f t="shared" si="99"/>
        <v>0</v>
      </c>
      <c r="BL1371" s="17" t="s">
        <v>293</v>
      </c>
      <c r="BM1371" s="144" t="s">
        <v>2673</v>
      </c>
    </row>
    <row r="1372" spans="2:65" s="1" customFormat="1" ht="24.2" customHeight="1">
      <c r="B1372" s="132"/>
      <c r="C1372" s="133" t="s">
        <v>2674</v>
      </c>
      <c r="D1372" s="133" t="s">
        <v>123</v>
      </c>
      <c r="E1372" s="134" t="s">
        <v>2675</v>
      </c>
      <c r="F1372" s="135" t="s">
        <v>2676</v>
      </c>
      <c r="G1372" s="136" t="s">
        <v>2506</v>
      </c>
      <c r="H1372" s="137">
        <v>1</v>
      </c>
      <c r="I1372" s="138"/>
      <c r="J1372" s="139">
        <f t="shared" si="90"/>
        <v>0</v>
      </c>
      <c r="K1372" s="135" t="s">
        <v>1</v>
      </c>
      <c r="L1372" s="32"/>
      <c r="M1372" s="140" t="s">
        <v>1</v>
      </c>
      <c r="N1372" s="141" t="s">
        <v>43</v>
      </c>
      <c r="P1372" s="142">
        <f t="shared" si="91"/>
        <v>0</v>
      </c>
      <c r="Q1372" s="142">
        <v>0</v>
      </c>
      <c r="R1372" s="142">
        <f t="shared" si="92"/>
        <v>0</v>
      </c>
      <c r="S1372" s="142">
        <v>0</v>
      </c>
      <c r="T1372" s="143">
        <f t="shared" si="93"/>
        <v>0</v>
      </c>
      <c r="AR1372" s="144" t="s">
        <v>293</v>
      </c>
      <c r="AT1372" s="144" t="s">
        <v>123</v>
      </c>
      <c r="AU1372" s="144" t="s">
        <v>138</v>
      </c>
      <c r="AY1372" s="17" t="s">
        <v>120</v>
      </c>
      <c r="BE1372" s="145">
        <f t="shared" si="94"/>
        <v>0</v>
      </c>
      <c r="BF1372" s="145">
        <f t="shared" si="95"/>
        <v>0</v>
      </c>
      <c r="BG1372" s="145">
        <f t="shared" si="96"/>
        <v>0</v>
      </c>
      <c r="BH1372" s="145">
        <f t="shared" si="97"/>
        <v>0</v>
      </c>
      <c r="BI1372" s="145">
        <f t="shared" si="98"/>
        <v>0</v>
      </c>
      <c r="BJ1372" s="17" t="s">
        <v>129</v>
      </c>
      <c r="BK1372" s="145">
        <f t="shared" si="99"/>
        <v>0</v>
      </c>
      <c r="BL1372" s="17" t="s">
        <v>293</v>
      </c>
      <c r="BM1372" s="144" t="s">
        <v>2677</v>
      </c>
    </row>
    <row r="1373" spans="2:65" s="1" customFormat="1" ht="33" customHeight="1">
      <c r="B1373" s="132"/>
      <c r="C1373" s="133" t="s">
        <v>2678</v>
      </c>
      <c r="D1373" s="133" t="s">
        <v>123</v>
      </c>
      <c r="E1373" s="134" t="s">
        <v>2679</v>
      </c>
      <c r="F1373" s="135" t="s">
        <v>2680</v>
      </c>
      <c r="G1373" s="136" t="s">
        <v>2506</v>
      </c>
      <c r="H1373" s="137">
        <v>20</v>
      </c>
      <c r="I1373" s="138"/>
      <c r="J1373" s="139">
        <f t="shared" si="90"/>
        <v>0</v>
      </c>
      <c r="K1373" s="135" t="s">
        <v>1</v>
      </c>
      <c r="L1373" s="32"/>
      <c r="M1373" s="140" t="s">
        <v>1</v>
      </c>
      <c r="N1373" s="141" t="s">
        <v>43</v>
      </c>
      <c r="P1373" s="142">
        <f t="shared" si="91"/>
        <v>0</v>
      </c>
      <c r="Q1373" s="142">
        <v>0</v>
      </c>
      <c r="R1373" s="142">
        <f t="shared" si="92"/>
        <v>0</v>
      </c>
      <c r="S1373" s="142">
        <v>0</v>
      </c>
      <c r="T1373" s="143">
        <f t="shared" si="93"/>
        <v>0</v>
      </c>
      <c r="AR1373" s="144" t="s">
        <v>293</v>
      </c>
      <c r="AT1373" s="144" t="s">
        <v>123</v>
      </c>
      <c r="AU1373" s="144" t="s">
        <v>138</v>
      </c>
      <c r="AY1373" s="17" t="s">
        <v>120</v>
      </c>
      <c r="BE1373" s="145">
        <f t="shared" si="94"/>
        <v>0</v>
      </c>
      <c r="BF1373" s="145">
        <f t="shared" si="95"/>
        <v>0</v>
      </c>
      <c r="BG1373" s="145">
        <f t="shared" si="96"/>
        <v>0</v>
      </c>
      <c r="BH1373" s="145">
        <f t="shared" si="97"/>
        <v>0</v>
      </c>
      <c r="BI1373" s="145">
        <f t="shared" si="98"/>
        <v>0</v>
      </c>
      <c r="BJ1373" s="17" t="s">
        <v>129</v>
      </c>
      <c r="BK1373" s="145">
        <f t="shared" si="99"/>
        <v>0</v>
      </c>
      <c r="BL1373" s="17" t="s">
        <v>293</v>
      </c>
      <c r="BM1373" s="144" t="s">
        <v>2681</v>
      </c>
    </row>
    <row r="1374" spans="2:65" s="11" customFormat="1" ht="20.85" customHeight="1">
      <c r="B1374" s="120"/>
      <c r="D1374" s="121" t="s">
        <v>76</v>
      </c>
      <c r="E1374" s="130" t="s">
        <v>2682</v>
      </c>
      <c r="F1374" s="130" t="s">
        <v>2683</v>
      </c>
      <c r="I1374" s="123"/>
      <c r="J1374" s="131">
        <f>BK1374</f>
        <v>0</v>
      </c>
      <c r="L1374" s="120"/>
      <c r="M1374" s="125"/>
      <c r="P1374" s="126">
        <f>SUM(P1375:P1388)</f>
        <v>0</v>
      </c>
      <c r="R1374" s="126">
        <f>SUM(R1375:R1388)</f>
        <v>0</v>
      </c>
      <c r="T1374" s="127">
        <f>SUM(T1375:T1388)</f>
        <v>0</v>
      </c>
      <c r="AR1374" s="121" t="s">
        <v>85</v>
      </c>
      <c r="AT1374" s="128" t="s">
        <v>76</v>
      </c>
      <c r="AU1374" s="128" t="s">
        <v>129</v>
      </c>
      <c r="AY1374" s="121" t="s">
        <v>120</v>
      </c>
      <c r="BK1374" s="129">
        <f>SUM(BK1375:BK1388)</f>
        <v>0</v>
      </c>
    </row>
    <row r="1375" spans="2:65" s="1" customFormat="1" ht="16.5" customHeight="1">
      <c r="B1375" s="132"/>
      <c r="C1375" s="133" t="s">
        <v>2684</v>
      </c>
      <c r="D1375" s="133" t="s">
        <v>123</v>
      </c>
      <c r="E1375" s="134" t="s">
        <v>2685</v>
      </c>
      <c r="F1375" s="135" t="s">
        <v>2686</v>
      </c>
      <c r="G1375" s="136" t="s">
        <v>2506</v>
      </c>
      <c r="H1375" s="137">
        <v>3</v>
      </c>
      <c r="I1375" s="138"/>
      <c r="J1375" s="139">
        <f t="shared" ref="J1375:J1388" si="100">ROUND(I1375*H1375,2)</f>
        <v>0</v>
      </c>
      <c r="K1375" s="135" t="s">
        <v>1</v>
      </c>
      <c r="L1375" s="32"/>
      <c r="M1375" s="140" t="s">
        <v>1</v>
      </c>
      <c r="N1375" s="141" t="s">
        <v>43</v>
      </c>
      <c r="P1375" s="142">
        <f t="shared" ref="P1375:P1388" si="101">O1375*H1375</f>
        <v>0</v>
      </c>
      <c r="Q1375" s="142">
        <v>0</v>
      </c>
      <c r="R1375" s="142">
        <f t="shared" ref="R1375:R1388" si="102">Q1375*H1375</f>
        <v>0</v>
      </c>
      <c r="S1375" s="142">
        <v>0</v>
      </c>
      <c r="T1375" s="143">
        <f t="shared" ref="T1375:T1388" si="103">S1375*H1375</f>
        <v>0</v>
      </c>
      <c r="AR1375" s="144" t="s">
        <v>293</v>
      </c>
      <c r="AT1375" s="144" t="s">
        <v>123</v>
      </c>
      <c r="AU1375" s="144" t="s">
        <v>138</v>
      </c>
      <c r="AY1375" s="17" t="s">
        <v>120</v>
      </c>
      <c r="BE1375" s="145">
        <f t="shared" ref="BE1375:BE1388" si="104">IF(N1375="základní",J1375,0)</f>
        <v>0</v>
      </c>
      <c r="BF1375" s="145">
        <f t="shared" ref="BF1375:BF1388" si="105">IF(N1375="snížená",J1375,0)</f>
        <v>0</v>
      </c>
      <c r="BG1375" s="145">
        <f t="shared" ref="BG1375:BG1388" si="106">IF(N1375="zákl. přenesená",J1375,0)</f>
        <v>0</v>
      </c>
      <c r="BH1375" s="145">
        <f t="shared" ref="BH1375:BH1388" si="107">IF(N1375="sníž. přenesená",J1375,0)</f>
        <v>0</v>
      </c>
      <c r="BI1375" s="145">
        <f t="shared" ref="BI1375:BI1388" si="108">IF(N1375="nulová",J1375,0)</f>
        <v>0</v>
      </c>
      <c r="BJ1375" s="17" t="s">
        <v>129</v>
      </c>
      <c r="BK1375" s="145">
        <f t="shared" ref="BK1375:BK1388" si="109">ROUND(I1375*H1375,2)</f>
        <v>0</v>
      </c>
      <c r="BL1375" s="17" t="s">
        <v>293</v>
      </c>
      <c r="BM1375" s="144" t="s">
        <v>2687</v>
      </c>
    </row>
    <row r="1376" spans="2:65" s="1" customFormat="1" ht="21.75" customHeight="1">
      <c r="B1376" s="132"/>
      <c r="C1376" s="133" t="s">
        <v>2688</v>
      </c>
      <c r="D1376" s="133" t="s">
        <v>123</v>
      </c>
      <c r="E1376" s="134" t="s">
        <v>2689</v>
      </c>
      <c r="F1376" s="135" t="s">
        <v>2690</v>
      </c>
      <c r="G1376" s="136" t="s">
        <v>2506</v>
      </c>
      <c r="H1376" s="137">
        <v>1</v>
      </c>
      <c r="I1376" s="138"/>
      <c r="J1376" s="139">
        <f t="shared" si="100"/>
        <v>0</v>
      </c>
      <c r="K1376" s="135" t="s">
        <v>1</v>
      </c>
      <c r="L1376" s="32"/>
      <c r="M1376" s="140" t="s">
        <v>1</v>
      </c>
      <c r="N1376" s="141" t="s">
        <v>43</v>
      </c>
      <c r="P1376" s="142">
        <f t="shared" si="101"/>
        <v>0</v>
      </c>
      <c r="Q1376" s="142">
        <v>0</v>
      </c>
      <c r="R1376" s="142">
        <f t="shared" si="102"/>
        <v>0</v>
      </c>
      <c r="S1376" s="142">
        <v>0</v>
      </c>
      <c r="T1376" s="143">
        <f t="shared" si="103"/>
        <v>0</v>
      </c>
      <c r="AR1376" s="144" t="s">
        <v>293</v>
      </c>
      <c r="AT1376" s="144" t="s">
        <v>123</v>
      </c>
      <c r="AU1376" s="144" t="s">
        <v>138</v>
      </c>
      <c r="AY1376" s="17" t="s">
        <v>120</v>
      </c>
      <c r="BE1376" s="145">
        <f t="shared" si="104"/>
        <v>0</v>
      </c>
      <c r="BF1376" s="145">
        <f t="shared" si="105"/>
        <v>0</v>
      </c>
      <c r="BG1376" s="145">
        <f t="shared" si="106"/>
        <v>0</v>
      </c>
      <c r="BH1376" s="145">
        <f t="shared" si="107"/>
        <v>0</v>
      </c>
      <c r="BI1376" s="145">
        <f t="shared" si="108"/>
        <v>0</v>
      </c>
      <c r="BJ1376" s="17" t="s">
        <v>129</v>
      </c>
      <c r="BK1376" s="145">
        <f t="shared" si="109"/>
        <v>0</v>
      </c>
      <c r="BL1376" s="17" t="s">
        <v>293</v>
      </c>
      <c r="BM1376" s="144" t="s">
        <v>2691</v>
      </c>
    </row>
    <row r="1377" spans="2:65" s="1" customFormat="1" ht="16.5" customHeight="1">
      <c r="B1377" s="132"/>
      <c r="C1377" s="133" t="s">
        <v>2692</v>
      </c>
      <c r="D1377" s="133" t="s">
        <v>123</v>
      </c>
      <c r="E1377" s="134" t="s">
        <v>2693</v>
      </c>
      <c r="F1377" s="135" t="s">
        <v>2694</v>
      </c>
      <c r="G1377" s="136" t="s">
        <v>2506</v>
      </c>
      <c r="H1377" s="137">
        <v>1</v>
      </c>
      <c r="I1377" s="138"/>
      <c r="J1377" s="139">
        <f t="shared" si="100"/>
        <v>0</v>
      </c>
      <c r="K1377" s="135" t="s">
        <v>1</v>
      </c>
      <c r="L1377" s="32"/>
      <c r="M1377" s="140" t="s">
        <v>1</v>
      </c>
      <c r="N1377" s="141" t="s">
        <v>43</v>
      </c>
      <c r="P1377" s="142">
        <f t="shared" si="101"/>
        <v>0</v>
      </c>
      <c r="Q1377" s="142">
        <v>0</v>
      </c>
      <c r="R1377" s="142">
        <f t="shared" si="102"/>
        <v>0</v>
      </c>
      <c r="S1377" s="142">
        <v>0</v>
      </c>
      <c r="T1377" s="143">
        <f t="shared" si="103"/>
        <v>0</v>
      </c>
      <c r="AR1377" s="144" t="s">
        <v>293</v>
      </c>
      <c r="AT1377" s="144" t="s">
        <v>123</v>
      </c>
      <c r="AU1377" s="144" t="s">
        <v>138</v>
      </c>
      <c r="AY1377" s="17" t="s">
        <v>120</v>
      </c>
      <c r="BE1377" s="145">
        <f t="shared" si="104"/>
        <v>0</v>
      </c>
      <c r="BF1377" s="145">
        <f t="shared" si="105"/>
        <v>0</v>
      </c>
      <c r="BG1377" s="145">
        <f t="shared" si="106"/>
        <v>0</v>
      </c>
      <c r="BH1377" s="145">
        <f t="shared" si="107"/>
        <v>0</v>
      </c>
      <c r="BI1377" s="145">
        <f t="shared" si="108"/>
        <v>0</v>
      </c>
      <c r="BJ1377" s="17" t="s">
        <v>129</v>
      </c>
      <c r="BK1377" s="145">
        <f t="shared" si="109"/>
        <v>0</v>
      </c>
      <c r="BL1377" s="17" t="s">
        <v>293</v>
      </c>
      <c r="BM1377" s="144" t="s">
        <v>2695</v>
      </c>
    </row>
    <row r="1378" spans="2:65" s="1" customFormat="1" ht="24.2" customHeight="1">
      <c r="B1378" s="132"/>
      <c r="C1378" s="133" t="s">
        <v>2696</v>
      </c>
      <c r="D1378" s="133" t="s">
        <v>123</v>
      </c>
      <c r="E1378" s="134" t="s">
        <v>2697</v>
      </c>
      <c r="F1378" s="135" t="s">
        <v>2698</v>
      </c>
      <c r="G1378" s="136" t="s">
        <v>2506</v>
      </c>
      <c r="H1378" s="137">
        <v>3</v>
      </c>
      <c r="I1378" s="138"/>
      <c r="J1378" s="139">
        <f t="shared" si="100"/>
        <v>0</v>
      </c>
      <c r="K1378" s="135" t="s">
        <v>1</v>
      </c>
      <c r="L1378" s="32"/>
      <c r="M1378" s="140" t="s">
        <v>1</v>
      </c>
      <c r="N1378" s="141" t="s">
        <v>43</v>
      </c>
      <c r="P1378" s="142">
        <f t="shared" si="101"/>
        <v>0</v>
      </c>
      <c r="Q1378" s="142">
        <v>0</v>
      </c>
      <c r="R1378" s="142">
        <f t="shared" si="102"/>
        <v>0</v>
      </c>
      <c r="S1378" s="142">
        <v>0</v>
      </c>
      <c r="T1378" s="143">
        <f t="shared" si="103"/>
        <v>0</v>
      </c>
      <c r="AR1378" s="144" t="s">
        <v>293</v>
      </c>
      <c r="AT1378" s="144" t="s">
        <v>123</v>
      </c>
      <c r="AU1378" s="144" t="s">
        <v>138</v>
      </c>
      <c r="AY1378" s="17" t="s">
        <v>120</v>
      </c>
      <c r="BE1378" s="145">
        <f t="shared" si="104"/>
        <v>0</v>
      </c>
      <c r="BF1378" s="145">
        <f t="shared" si="105"/>
        <v>0</v>
      </c>
      <c r="BG1378" s="145">
        <f t="shared" si="106"/>
        <v>0</v>
      </c>
      <c r="BH1378" s="145">
        <f t="shared" si="107"/>
        <v>0</v>
      </c>
      <c r="BI1378" s="145">
        <f t="shared" si="108"/>
        <v>0</v>
      </c>
      <c r="BJ1378" s="17" t="s">
        <v>129</v>
      </c>
      <c r="BK1378" s="145">
        <f t="shared" si="109"/>
        <v>0</v>
      </c>
      <c r="BL1378" s="17" t="s">
        <v>293</v>
      </c>
      <c r="BM1378" s="144" t="s">
        <v>2699</v>
      </c>
    </row>
    <row r="1379" spans="2:65" s="1" customFormat="1" ht="16.5" customHeight="1">
      <c r="B1379" s="132"/>
      <c r="C1379" s="133" t="s">
        <v>2700</v>
      </c>
      <c r="D1379" s="133" t="s">
        <v>123</v>
      </c>
      <c r="E1379" s="134" t="s">
        <v>2701</v>
      </c>
      <c r="F1379" s="135" t="s">
        <v>2702</v>
      </c>
      <c r="G1379" s="136" t="s">
        <v>339</v>
      </c>
      <c r="H1379" s="137">
        <v>1.55</v>
      </c>
      <c r="I1379" s="138"/>
      <c r="J1379" s="139">
        <f t="shared" si="100"/>
        <v>0</v>
      </c>
      <c r="K1379" s="135" t="s">
        <v>1</v>
      </c>
      <c r="L1379" s="32"/>
      <c r="M1379" s="140" t="s">
        <v>1</v>
      </c>
      <c r="N1379" s="141" t="s">
        <v>43</v>
      </c>
      <c r="P1379" s="142">
        <f t="shared" si="101"/>
        <v>0</v>
      </c>
      <c r="Q1379" s="142">
        <v>0</v>
      </c>
      <c r="R1379" s="142">
        <f t="shared" si="102"/>
        <v>0</v>
      </c>
      <c r="S1379" s="142">
        <v>0</v>
      </c>
      <c r="T1379" s="143">
        <f t="shared" si="103"/>
        <v>0</v>
      </c>
      <c r="AR1379" s="144" t="s">
        <v>293</v>
      </c>
      <c r="AT1379" s="144" t="s">
        <v>123</v>
      </c>
      <c r="AU1379" s="144" t="s">
        <v>138</v>
      </c>
      <c r="AY1379" s="17" t="s">
        <v>120</v>
      </c>
      <c r="BE1379" s="145">
        <f t="shared" si="104"/>
        <v>0</v>
      </c>
      <c r="BF1379" s="145">
        <f t="shared" si="105"/>
        <v>0</v>
      </c>
      <c r="BG1379" s="145">
        <f t="shared" si="106"/>
        <v>0</v>
      </c>
      <c r="BH1379" s="145">
        <f t="shared" si="107"/>
        <v>0</v>
      </c>
      <c r="BI1379" s="145">
        <f t="shared" si="108"/>
        <v>0</v>
      </c>
      <c r="BJ1379" s="17" t="s">
        <v>129</v>
      </c>
      <c r="BK1379" s="145">
        <f t="shared" si="109"/>
        <v>0</v>
      </c>
      <c r="BL1379" s="17" t="s">
        <v>293</v>
      </c>
      <c r="BM1379" s="144" t="s">
        <v>2703</v>
      </c>
    </row>
    <row r="1380" spans="2:65" s="1" customFormat="1" ht="16.5" customHeight="1">
      <c r="B1380" s="132"/>
      <c r="C1380" s="133" t="s">
        <v>2704</v>
      </c>
      <c r="D1380" s="133" t="s">
        <v>123</v>
      </c>
      <c r="E1380" s="134" t="s">
        <v>2705</v>
      </c>
      <c r="F1380" s="135" t="s">
        <v>2706</v>
      </c>
      <c r="G1380" s="136" t="s">
        <v>339</v>
      </c>
      <c r="H1380" s="137">
        <v>12.2</v>
      </c>
      <c r="I1380" s="138"/>
      <c r="J1380" s="139">
        <f t="shared" si="100"/>
        <v>0</v>
      </c>
      <c r="K1380" s="135" t="s">
        <v>1</v>
      </c>
      <c r="L1380" s="32"/>
      <c r="M1380" s="140" t="s">
        <v>1</v>
      </c>
      <c r="N1380" s="141" t="s">
        <v>43</v>
      </c>
      <c r="P1380" s="142">
        <f t="shared" si="101"/>
        <v>0</v>
      </c>
      <c r="Q1380" s="142">
        <v>0</v>
      </c>
      <c r="R1380" s="142">
        <f t="shared" si="102"/>
        <v>0</v>
      </c>
      <c r="S1380" s="142">
        <v>0</v>
      </c>
      <c r="T1380" s="143">
        <f t="shared" si="103"/>
        <v>0</v>
      </c>
      <c r="AR1380" s="144" t="s">
        <v>293</v>
      </c>
      <c r="AT1380" s="144" t="s">
        <v>123</v>
      </c>
      <c r="AU1380" s="144" t="s">
        <v>138</v>
      </c>
      <c r="AY1380" s="17" t="s">
        <v>120</v>
      </c>
      <c r="BE1380" s="145">
        <f t="shared" si="104"/>
        <v>0</v>
      </c>
      <c r="BF1380" s="145">
        <f t="shared" si="105"/>
        <v>0</v>
      </c>
      <c r="BG1380" s="145">
        <f t="shared" si="106"/>
        <v>0</v>
      </c>
      <c r="BH1380" s="145">
        <f t="shared" si="107"/>
        <v>0</v>
      </c>
      <c r="BI1380" s="145">
        <f t="shared" si="108"/>
        <v>0</v>
      </c>
      <c r="BJ1380" s="17" t="s">
        <v>129</v>
      </c>
      <c r="BK1380" s="145">
        <f t="shared" si="109"/>
        <v>0</v>
      </c>
      <c r="BL1380" s="17" t="s">
        <v>293</v>
      </c>
      <c r="BM1380" s="144" t="s">
        <v>2707</v>
      </c>
    </row>
    <row r="1381" spans="2:65" s="1" customFormat="1" ht="16.5" customHeight="1">
      <c r="B1381" s="132"/>
      <c r="C1381" s="133" t="s">
        <v>2708</v>
      </c>
      <c r="D1381" s="133" t="s">
        <v>123</v>
      </c>
      <c r="E1381" s="134" t="s">
        <v>2709</v>
      </c>
      <c r="F1381" s="135" t="s">
        <v>2710</v>
      </c>
      <c r="G1381" s="136" t="s">
        <v>339</v>
      </c>
      <c r="H1381" s="137">
        <v>24.05</v>
      </c>
      <c r="I1381" s="138"/>
      <c r="J1381" s="139">
        <f t="shared" si="100"/>
        <v>0</v>
      </c>
      <c r="K1381" s="135" t="s">
        <v>1</v>
      </c>
      <c r="L1381" s="32"/>
      <c r="M1381" s="140" t="s">
        <v>1</v>
      </c>
      <c r="N1381" s="141" t="s">
        <v>43</v>
      </c>
      <c r="P1381" s="142">
        <f t="shared" si="101"/>
        <v>0</v>
      </c>
      <c r="Q1381" s="142">
        <v>0</v>
      </c>
      <c r="R1381" s="142">
        <f t="shared" si="102"/>
        <v>0</v>
      </c>
      <c r="S1381" s="142">
        <v>0</v>
      </c>
      <c r="T1381" s="143">
        <f t="shared" si="103"/>
        <v>0</v>
      </c>
      <c r="AR1381" s="144" t="s">
        <v>293</v>
      </c>
      <c r="AT1381" s="144" t="s">
        <v>123</v>
      </c>
      <c r="AU1381" s="144" t="s">
        <v>138</v>
      </c>
      <c r="AY1381" s="17" t="s">
        <v>120</v>
      </c>
      <c r="BE1381" s="145">
        <f t="shared" si="104"/>
        <v>0</v>
      </c>
      <c r="BF1381" s="145">
        <f t="shared" si="105"/>
        <v>0</v>
      </c>
      <c r="BG1381" s="145">
        <f t="shared" si="106"/>
        <v>0</v>
      </c>
      <c r="BH1381" s="145">
        <f t="shared" si="107"/>
        <v>0</v>
      </c>
      <c r="BI1381" s="145">
        <f t="shared" si="108"/>
        <v>0</v>
      </c>
      <c r="BJ1381" s="17" t="s">
        <v>129</v>
      </c>
      <c r="BK1381" s="145">
        <f t="shared" si="109"/>
        <v>0</v>
      </c>
      <c r="BL1381" s="17" t="s">
        <v>293</v>
      </c>
      <c r="BM1381" s="144" t="s">
        <v>2711</v>
      </c>
    </row>
    <row r="1382" spans="2:65" s="1" customFormat="1" ht="16.5" customHeight="1">
      <c r="B1382" s="132"/>
      <c r="C1382" s="133" t="s">
        <v>2712</v>
      </c>
      <c r="D1382" s="133" t="s">
        <v>123</v>
      </c>
      <c r="E1382" s="134" t="s">
        <v>2713</v>
      </c>
      <c r="F1382" s="135" t="s">
        <v>2714</v>
      </c>
      <c r="G1382" s="136" t="s">
        <v>339</v>
      </c>
      <c r="H1382" s="137">
        <v>8.5</v>
      </c>
      <c r="I1382" s="138"/>
      <c r="J1382" s="139">
        <f t="shared" si="100"/>
        <v>0</v>
      </c>
      <c r="K1382" s="135" t="s">
        <v>1</v>
      </c>
      <c r="L1382" s="32"/>
      <c r="M1382" s="140" t="s">
        <v>1</v>
      </c>
      <c r="N1382" s="141" t="s">
        <v>43</v>
      </c>
      <c r="P1382" s="142">
        <f t="shared" si="101"/>
        <v>0</v>
      </c>
      <c r="Q1382" s="142">
        <v>0</v>
      </c>
      <c r="R1382" s="142">
        <f t="shared" si="102"/>
        <v>0</v>
      </c>
      <c r="S1382" s="142">
        <v>0</v>
      </c>
      <c r="T1382" s="143">
        <f t="shared" si="103"/>
        <v>0</v>
      </c>
      <c r="AR1382" s="144" t="s">
        <v>293</v>
      </c>
      <c r="AT1382" s="144" t="s">
        <v>123</v>
      </c>
      <c r="AU1382" s="144" t="s">
        <v>138</v>
      </c>
      <c r="AY1382" s="17" t="s">
        <v>120</v>
      </c>
      <c r="BE1382" s="145">
        <f t="shared" si="104"/>
        <v>0</v>
      </c>
      <c r="BF1382" s="145">
        <f t="shared" si="105"/>
        <v>0</v>
      </c>
      <c r="BG1382" s="145">
        <f t="shared" si="106"/>
        <v>0</v>
      </c>
      <c r="BH1382" s="145">
        <f t="shared" si="107"/>
        <v>0</v>
      </c>
      <c r="BI1382" s="145">
        <f t="shared" si="108"/>
        <v>0</v>
      </c>
      <c r="BJ1382" s="17" t="s">
        <v>129</v>
      </c>
      <c r="BK1382" s="145">
        <f t="shared" si="109"/>
        <v>0</v>
      </c>
      <c r="BL1382" s="17" t="s">
        <v>293</v>
      </c>
      <c r="BM1382" s="144" t="s">
        <v>2715</v>
      </c>
    </row>
    <row r="1383" spans="2:65" s="1" customFormat="1" ht="16.5" customHeight="1">
      <c r="B1383" s="132"/>
      <c r="C1383" s="133" t="s">
        <v>2716</v>
      </c>
      <c r="D1383" s="133" t="s">
        <v>123</v>
      </c>
      <c r="E1383" s="134" t="s">
        <v>2717</v>
      </c>
      <c r="F1383" s="135" t="s">
        <v>2718</v>
      </c>
      <c r="G1383" s="136" t="s">
        <v>339</v>
      </c>
      <c r="H1383" s="137">
        <v>10.75</v>
      </c>
      <c r="I1383" s="138"/>
      <c r="J1383" s="139">
        <f t="shared" si="100"/>
        <v>0</v>
      </c>
      <c r="K1383" s="135" t="s">
        <v>1</v>
      </c>
      <c r="L1383" s="32"/>
      <c r="M1383" s="140" t="s">
        <v>1</v>
      </c>
      <c r="N1383" s="141" t="s">
        <v>43</v>
      </c>
      <c r="P1383" s="142">
        <f t="shared" si="101"/>
        <v>0</v>
      </c>
      <c r="Q1383" s="142">
        <v>0</v>
      </c>
      <c r="R1383" s="142">
        <f t="shared" si="102"/>
        <v>0</v>
      </c>
      <c r="S1383" s="142">
        <v>0</v>
      </c>
      <c r="T1383" s="143">
        <f t="shared" si="103"/>
        <v>0</v>
      </c>
      <c r="AR1383" s="144" t="s">
        <v>293</v>
      </c>
      <c r="AT1383" s="144" t="s">
        <v>123</v>
      </c>
      <c r="AU1383" s="144" t="s">
        <v>138</v>
      </c>
      <c r="AY1383" s="17" t="s">
        <v>120</v>
      </c>
      <c r="BE1383" s="145">
        <f t="shared" si="104"/>
        <v>0</v>
      </c>
      <c r="BF1383" s="145">
        <f t="shared" si="105"/>
        <v>0</v>
      </c>
      <c r="BG1383" s="145">
        <f t="shared" si="106"/>
        <v>0</v>
      </c>
      <c r="BH1383" s="145">
        <f t="shared" si="107"/>
        <v>0</v>
      </c>
      <c r="BI1383" s="145">
        <f t="shared" si="108"/>
        <v>0</v>
      </c>
      <c r="BJ1383" s="17" t="s">
        <v>129</v>
      </c>
      <c r="BK1383" s="145">
        <f t="shared" si="109"/>
        <v>0</v>
      </c>
      <c r="BL1383" s="17" t="s">
        <v>293</v>
      </c>
      <c r="BM1383" s="144" t="s">
        <v>2719</v>
      </c>
    </row>
    <row r="1384" spans="2:65" s="1" customFormat="1" ht="16.5" customHeight="1">
      <c r="B1384" s="132"/>
      <c r="C1384" s="133" t="s">
        <v>2720</v>
      </c>
      <c r="D1384" s="133" t="s">
        <v>123</v>
      </c>
      <c r="E1384" s="134" t="s">
        <v>2721</v>
      </c>
      <c r="F1384" s="135" t="s">
        <v>2722</v>
      </c>
      <c r="G1384" s="136" t="s">
        <v>2506</v>
      </c>
      <c r="H1384" s="137">
        <v>1</v>
      </c>
      <c r="I1384" s="138"/>
      <c r="J1384" s="139">
        <f t="shared" si="100"/>
        <v>0</v>
      </c>
      <c r="K1384" s="135" t="s">
        <v>1</v>
      </c>
      <c r="L1384" s="32"/>
      <c r="M1384" s="140" t="s">
        <v>1</v>
      </c>
      <c r="N1384" s="141" t="s">
        <v>43</v>
      </c>
      <c r="P1384" s="142">
        <f t="shared" si="101"/>
        <v>0</v>
      </c>
      <c r="Q1384" s="142">
        <v>0</v>
      </c>
      <c r="R1384" s="142">
        <f t="shared" si="102"/>
        <v>0</v>
      </c>
      <c r="S1384" s="142">
        <v>0</v>
      </c>
      <c r="T1384" s="143">
        <f t="shared" si="103"/>
        <v>0</v>
      </c>
      <c r="AR1384" s="144" t="s">
        <v>293</v>
      </c>
      <c r="AT1384" s="144" t="s">
        <v>123</v>
      </c>
      <c r="AU1384" s="144" t="s">
        <v>138</v>
      </c>
      <c r="AY1384" s="17" t="s">
        <v>120</v>
      </c>
      <c r="BE1384" s="145">
        <f t="shared" si="104"/>
        <v>0</v>
      </c>
      <c r="BF1384" s="145">
        <f t="shared" si="105"/>
        <v>0</v>
      </c>
      <c r="BG1384" s="145">
        <f t="shared" si="106"/>
        <v>0</v>
      </c>
      <c r="BH1384" s="145">
        <f t="shared" si="107"/>
        <v>0</v>
      </c>
      <c r="BI1384" s="145">
        <f t="shared" si="108"/>
        <v>0</v>
      </c>
      <c r="BJ1384" s="17" t="s">
        <v>129</v>
      </c>
      <c r="BK1384" s="145">
        <f t="shared" si="109"/>
        <v>0</v>
      </c>
      <c r="BL1384" s="17" t="s">
        <v>293</v>
      </c>
      <c r="BM1384" s="144" t="s">
        <v>2723</v>
      </c>
    </row>
    <row r="1385" spans="2:65" s="1" customFormat="1" ht="16.5" customHeight="1">
      <c r="B1385" s="132"/>
      <c r="C1385" s="133" t="s">
        <v>2724</v>
      </c>
      <c r="D1385" s="133" t="s">
        <v>123</v>
      </c>
      <c r="E1385" s="134" t="s">
        <v>2725</v>
      </c>
      <c r="F1385" s="135" t="s">
        <v>2726</v>
      </c>
      <c r="G1385" s="136" t="s">
        <v>2506</v>
      </c>
      <c r="H1385" s="137">
        <v>2</v>
      </c>
      <c r="I1385" s="138"/>
      <c r="J1385" s="139">
        <f t="shared" si="100"/>
        <v>0</v>
      </c>
      <c r="K1385" s="135" t="s">
        <v>1</v>
      </c>
      <c r="L1385" s="32"/>
      <c r="M1385" s="140" t="s">
        <v>1</v>
      </c>
      <c r="N1385" s="141" t="s">
        <v>43</v>
      </c>
      <c r="P1385" s="142">
        <f t="shared" si="101"/>
        <v>0</v>
      </c>
      <c r="Q1385" s="142">
        <v>0</v>
      </c>
      <c r="R1385" s="142">
        <f t="shared" si="102"/>
        <v>0</v>
      </c>
      <c r="S1385" s="142">
        <v>0</v>
      </c>
      <c r="T1385" s="143">
        <f t="shared" si="103"/>
        <v>0</v>
      </c>
      <c r="AR1385" s="144" t="s">
        <v>293</v>
      </c>
      <c r="AT1385" s="144" t="s">
        <v>123</v>
      </c>
      <c r="AU1385" s="144" t="s">
        <v>138</v>
      </c>
      <c r="AY1385" s="17" t="s">
        <v>120</v>
      </c>
      <c r="BE1385" s="145">
        <f t="shared" si="104"/>
        <v>0</v>
      </c>
      <c r="BF1385" s="145">
        <f t="shared" si="105"/>
        <v>0</v>
      </c>
      <c r="BG1385" s="145">
        <f t="shared" si="106"/>
        <v>0</v>
      </c>
      <c r="BH1385" s="145">
        <f t="shared" si="107"/>
        <v>0</v>
      </c>
      <c r="BI1385" s="145">
        <f t="shared" si="108"/>
        <v>0</v>
      </c>
      <c r="BJ1385" s="17" t="s">
        <v>129</v>
      </c>
      <c r="BK1385" s="145">
        <f t="shared" si="109"/>
        <v>0</v>
      </c>
      <c r="BL1385" s="17" t="s">
        <v>293</v>
      </c>
      <c r="BM1385" s="144" t="s">
        <v>2727</v>
      </c>
    </row>
    <row r="1386" spans="2:65" s="1" customFormat="1" ht="16.5" customHeight="1">
      <c r="B1386" s="132"/>
      <c r="C1386" s="133" t="s">
        <v>2728</v>
      </c>
      <c r="D1386" s="133" t="s">
        <v>123</v>
      </c>
      <c r="E1386" s="134" t="s">
        <v>2729</v>
      </c>
      <c r="F1386" s="135" t="s">
        <v>2730</v>
      </c>
      <c r="G1386" s="136" t="s">
        <v>2506</v>
      </c>
      <c r="H1386" s="137">
        <v>4</v>
      </c>
      <c r="I1386" s="138"/>
      <c r="J1386" s="139">
        <f t="shared" si="100"/>
        <v>0</v>
      </c>
      <c r="K1386" s="135" t="s">
        <v>1</v>
      </c>
      <c r="L1386" s="32"/>
      <c r="M1386" s="140" t="s">
        <v>1</v>
      </c>
      <c r="N1386" s="141" t="s">
        <v>43</v>
      </c>
      <c r="P1386" s="142">
        <f t="shared" si="101"/>
        <v>0</v>
      </c>
      <c r="Q1386" s="142">
        <v>0</v>
      </c>
      <c r="R1386" s="142">
        <f t="shared" si="102"/>
        <v>0</v>
      </c>
      <c r="S1386" s="142">
        <v>0</v>
      </c>
      <c r="T1386" s="143">
        <f t="shared" si="103"/>
        <v>0</v>
      </c>
      <c r="AR1386" s="144" t="s">
        <v>293</v>
      </c>
      <c r="AT1386" s="144" t="s">
        <v>123</v>
      </c>
      <c r="AU1386" s="144" t="s">
        <v>138</v>
      </c>
      <c r="AY1386" s="17" t="s">
        <v>120</v>
      </c>
      <c r="BE1386" s="145">
        <f t="shared" si="104"/>
        <v>0</v>
      </c>
      <c r="BF1386" s="145">
        <f t="shared" si="105"/>
        <v>0</v>
      </c>
      <c r="BG1386" s="145">
        <f t="shared" si="106"/>
        <v>0</v>
      </c>
      <c r="BH1386" s="145">
        <f t="shared" si="107"/>
        <v>0</v>
      </c>
      <c r="BI1386" s="145">
        <f t="shared" si="108"/>
        <v>0</v>
      </c>
      <c r="BJ1386" s="17" t="s">
        <v>129</v>
      </c>
      <c r="BK1386" s="145">
        <f t="shared" si="109"/>
        <v>0</v>
      </c>
      <c r="BL1386" s="17" t="s">
        <v>293</v>
      </c>
      <c r="BM1386" s="144" t="s">
        <v>2731</v>
      </c>
    </row>
    <row r="1387" spans="2:65" s="1" customFormat="1" ht="16.5" customHeight="1">
      <c r="B1387" s="132"/>
      <c r="C1387" s="133" t="s">
        <v>2732</v>
      </c>
      <c r="D1387" s="133" t="s">
        <v>123</v>
      </c>
      <c r="E1387" s="134" t="s">
        <v>2733</v>
      </c>
      <c r="F1387" s="135" t="s">
        <v>2734</v>
      </c>
      <c r="G1387" s="136" t="s">
        <v>2506</v>
      </c>
      <c r="H1387" s="137">
        <v>4</v>
      </c>
      <c r="I1387" s="138"/>
      <c r="J1387" s="139">
        <f t="shared" si="100"/>
        <v>0</v>
      </c>
      <c r="K1387" s="135" t="s">
        <v>1</v>
      </c>
      <c r="L1387" s="32"/>
      <c r="M1387" s="140" t="s">
        <v>1</v>
      </c>
      <c r="N1387" s="141" t="s">
        <v>43</v>
      </c>
      <c r="P1387" s="142">
        <f t="shared" si="101"/>
        <v>0</v>
      </c>
      <c r="Q1387" s="142">
        <v>0</v>
      </c>
      <c r="R1387" s="142">
        <f t="shared" si="102"/>
        <v>0</v>
      </c>
      <c r="S1387" s="142">
        <v>0</v>
      </c>
      <c r="T1387" s="143">
        <f t="shared" si="103"/>
        <v>0</v>
      </c>
      <c r="AR1387" s="144" t="s">
        <v>293</v>
      </c>
      <c r="AT1387" s="144" t="s">
        <v>123</v>
      </c>
      <c r="AU1387" s="144" t="s">
        <v>138</v>
      </c>
      <c r="AY1387" s="17" t="s">
        <v>120</v>
      </c>
      <c r="BE1387" s="145">
        <f t="shared" si="104"/>
        <v>0</v>
      </c>
      <c r="BF1387" s="145">
        <f t="shared" si="105"/>
        <v>0</v>
      </c>
      <c r="BG1387" s="145">
        <f t="shared" si="106"/>
        <v>0</v>
      </c>
      <c r="BH1387" s="145">
        <f t="shared" si="107"/>
        <v>0</v>
      </c>
      <c r="BI1387" s="145">
        <f t="shared" si="108"/>
        <v>0</v>
      </c>
      <c r="BJ1387" s="17" t="s">
        <v>129</v>
      </c>
      <c r="BK1387" s="145">
        <f t="shared" si="109"/>
        <v>0</v>
      </c>
      <c r="BL1387" s="17" t="s">
        <v>293</v>
      </c>
      <c r="BM1387" s="144" t="s">
        <v>2735</v>
      </c>
    </row>
    <row r="1388" spans="2:65" s="1" customFormat="1" ht="16.5" customHeight="1">
      <c r="B1388" s="132"/>
      <c r="C1388" s="133" t="s">
        <v>2736</v>
      </c>
      <c r="D1388" s="133" t="s">
        <v>123</v>
      </c>
      <c r="E1388" s="134" t="s">
        <v>2737</v>
      </c>
      <c r="F1388" s="135" t="s">
        <v>2738</v>
      </c>
      <c r="G1388" s="136" t="s">
        <v>2506</v>
      </c>
      <c r="H1388" s="137">
        <v>1</v>
      </c>
      <c r="I1388" s="138"/>
      <c r="J1388" s="139">
        <f t="shared" si="100"/>
        <v>0</v>
      </c>
      <c r="K1388" s="135" t="s">
        <v>1</v>
      </c>
      <c r="L1388" s="32"/>
      <c r="M1388" s="140" t="s">
        <v>1</v>
      </c>
      <c r="N1388" s="141" t="s">
        <v>43</v>
      </c>
      <c r="P1388" s="142">
        <f t="shared" si="101"/>
        <v>0</v>
      </c>
      <c r="Q1388" s="142">
        <v>0</v>
      </c>
      <c r="R1388" s="142">
        <f t="shared" si="102"/>
        <v>0</v>
      </c>
      <c r="S1388" s="142">
        <v>0</v>
      </c>
      <c r="T1388" s="143">
        <f t="shared" si="103"/>
        <v>0</v>
      </c>
      <c r="AR1388" s="144" t="s">
        <v>293</v>
      </c>
      <c r="AT1388" s="144" t="s">
        <v>123</v>
      </c>
      <c r="AU1388" s="144" t="s">
        <v>138</v>
      </c>
      <c r="AY1388" s="17" t="s">
        <v>120</v>
      </c>
      <c r="BE1388" s="145">
        <f t="shared" si="104"/>
        <v>0</v>
      </c>
      <c r="BF1388" s="145">
        <f t="shared" si="105"/>
        <v>0</v>
      </c>
      <c r="BG1388" s="145">
        <f t="shared" si="106"/>
        <v>0</v>
      </c>
      <c r="BH1388" s="145">
        <f t="shared" si="107"/>
        <v>0</v>
      </c>
      <c r="BI1388" s="145">
        <f t="shared" si="108"/>
        <v>0</v>
      </c>
      <c r="BJ1388" s="17" t="s">
        <v>129</v>
      </c>
      <c r="BK1388" s="145">
        <f t="shared" si="109"/>
        <v>0</v>
      </c>
      <c r="BL1388" s="17" t="s">
        <v>293</v>
      </c>
      <c r="BM1388" s="144" t="s">
        <v>2739</v>
      </c>
    </row>
    <row r="1389" spans="2:65" s="11" customFormat="1" ht="20.85" customHeight="1">
      <c r="B1389" s="120"/>
      <c r="D1389" s="121" t="s">
        <v>76</v>
      </c>
      <c r="E1389" s="130" t="s">
        <v>2740</v>
      </c>
      <c r="F1389" s="130" t="s">
        <v>2741</v>
      </c>
      <c r="I1389" s="123"/>
      <c r="J1389" s="131">
        <f>BK1389</f>
        <v>0</v>
      </c>
      <c r="L1389" s="120"/>
      <c r="M1389" s="125"/>
      <c r="P1389" s="126">
        <f>SUM(P1390:P1425)</f>
        <v>0</v>
      </c>
      <c r="R1389" s="126">
        <f>SUM(R1390:R1425)</f>
        <v>0</v>
      </c>
      <c r="T1389" s="127">
        <f>SUM(T1390:T1425)</f>
        <v>0</v>
      </c>
      <c r="AR1389" s="121" t="s">
        <v>85</v>
      </c>
      <c r="AT1389" s="128" t="s">
        <v>76</v>
      </c>
      <c r="AU1389" s="128" t="s">
        <v>129</v>
      </c>
      <c r="AY1389" s="121" t="s">
        <v>120</v>
      </c>
      <c r="BK1389" s="129">
        <f>SUM(BK1390:BK1425)</f>
        <v>0</v>
      </c>
    </row>
    <row r="1390" spans="2:65" s="1" customFormat="1" ht="33" customHeight="1">
      <c r="B1390" s="132"/>
      <c r="C1390" s="133" t="s">
        <v>2742</v>
      </c>
      <c r="D1390" s="133" t="s">
        <v>123</v>
      </c>
      <c r="E1390" s="134" t="s">
        <v>2743</v>
      </c>
      <c r="F1390" s="135" t="s">
        <v>2744</v>
      </c>
      <c r="G1390" s="136" t="s">
        <v>2506</v>
      </c>
      <c r="H1390" s="137">
        <v>24</v>
      </c>
      <c r="I1390" s="138"/>
      <c r="J1390" s="139">
        <f t="shared" ref="J1390:J1425" si="110">ROUND(I1390*H1390,2)</f>
        <v>0</v>
      </c>
      <c r="K1390" s="135" t="s">
        <v>1</v>
      </c>
      <c r="L1390" s="32"/>
      <c r="M1390" s="140" t="s">
        <v>1</v>
      </c>
      <c r="N1390" s="141" t="s">
        <v>43</v>
      </c>
      <c r="P1390" s="142">
        <f t="shared" ref="P1390:P1425" si="111">O1390*H1390</f>
        <v>0</v>
      </c>
      <c r="Q1390" s="142">
        <v>0</v>
      </c>
      <c r="R1390" s="142">
        <f t="shared" ref="R1390:R1425" si="112">Q1390*H1390</f>
        <v>0</v>
      </c>
      <c r="S1390" s="142">
        <v>0</v>
      </c>
      <c r="T1390" s="143">
        <f t="shared" ref="T1390:T1425" si="113">S1390*H1390</f>
        <v>0</v>
      </c>
      <c r="AR1390" s="144" t="s">
        <v>293</v>
      </c>
      <c r="AT1390" s="144" t="s">
        <v>123</v>
      </c>
      <c r="AU1390" s="144" t="s">
        <v>138</v>
      </c>
      <c r="AY1390" s="17" t="s">
        <v>120</v>
      </c>
      <c r="BE1390" s="145">
        <f t="shared" ref="BE1390:BE1425" si="114">IF(N1390="základní",J1390,0)</f>
        <v>0</v>
      </c>
      <c r="BF1390" s="145">
        <f t="shared" ref="BF1390:BF1425" si="115">IF(N1390="snížená",J1390,0)</f>
        <v>0</v>
      </c>
      <c r="BG1390" s="145">
        <f t="shared" ref="BG1390:BG1425" si="116">IF(N1390="zákl. přenesená",J1390,0)</f>
        <v>0</v>
      </c>
      <c r="BH1390" s="145">
        <f t="shared" ref="BH1390:BH1425" si="117">IF(N1390="sníž. přenesená",J1390,0)</f>
        <v>0</v>
      </c>
      <c r="BI1390" s="145">
        <f t="shared" ref="BI1390:BI1425" si="118">IF(N1390="nulová",J1390,0)</f>
        <v>0</v>
      </c>
      <c r="BJ1390" s="17" t="s">
        <v>129</v>
      </c>
      <c r="BK1390" s="145">
        <f t="shared" ref="BK1390:BK1425" si="119">ROUND(I1390*H1390,2)</f>
        <v>0</v>
      </c>
      <c r="BL1390" s="17" t="s">
        <v>293</v>
      </c>
      <c r="BM1390" s="144" t="s">
        <v>2745</v>
      </c>
    </row>
    <row r="1391" spans="2:65" s="1" customFormat="1" ht="33" customHeight="1">
      <c r="B1391" s="132"/>
      <c r="C1391" s="133" t="s">
        <v>2746</v>
      </c>
      <c r="D1391" s="133" t="s">
        <v>123</v>
      </c>
      <c r="E1391" s="134" t="s">
        <v>2747</v>
      </c>
      <c r="F1391" s="135" t="s">
        <v>2748</v>
      </c>
      <c r="G1391" s="136" t="s">
        <v>2506</v>
      </c>
      <c r="H1391" s="137">
        <v>2</v>
      </c>
      <c r="I1391" s="138"/>
      <c r="J1391" s="139">
        <f t="shared" si="110"/>
        <v>0</v>
      </c>
      <c r="K1391" s="135" t="s">
        <v>1</v>
      </c>
      <c r="L1391" s="32"/>
      <c r="M1391" s="140" t="s">
        <v>1</v>
      </c>
      <c r="N1391" s="141" t="s">
        <v>43</v>
      </c>
      <c r="P1391" s="142">
        <f t="shared" si="111"/>
        <v>0</v>
      </c>
      <c r="Q1391" s="142">
        <v>0</v>
      </c>
      <c r="R1391" s="142">
        <f t="shared" si="112"/>
        <v>0</v>
      </c>
      <c r="S1391" s="142">
        <v>0</v>
      </c>
      <c r="T1391" s="143">
        <f t="shared" si="113"/>
        <v>0</v>
      </c>
      <c r="AR1391" s="144" t="s">
        <v>293</v>
      </c>
      <c r="AT1391" s="144" t="s">
        <v>123</v>
      </c>
      <c r="AU1391" s="144" t="s">
        <v>138</v>
      </c>
      <c r="AY1391" s="17" t="s">
        <v>120</v>
      </c>
      <c r="BE1391" s="145">
        <f t="shared" si="114"/>
        <v>0</v>
      </c>
      <c r="BF1391" s="145">
        <f t="shared" si="115"/>
        <v>0</v>
      </c>
      <c r="BG1391" s="145">
        <f t="shared" si="116"/>
        <v>0</v>
      </c>
      <c r="BH1391" s="145">
        <f t="shared" si="117"/>
        <v>0</v>
      </c>
      <c r="BI1391" s="145">
        <f t="shared" si="118"/>
        <v>0</v>
      </c>
      <c r="BJ1391" s="17" t="s">
        <v>129</v>
      </c>
      <c r="BK1391" s="145">
        <f t="shared" si="119"/>
        <v>0</v>
      </c>
      <c r="BL1391" s="17" t="s">
        <v>293</v>
      </c>
      <c r="BM1391" s="144" t="s">
        <v>2749</v>
      </c>
    </row>
    <row r="1392" spans="2:65" s="1" customFormat="1" ht="37.9" customHeight="1">
      <c r="B1392" s="132"/>
      <c r="C1392" s="133" t="s">
        <v>2750</v>
      </c>
      <c r="D1392" s="133" t="s">
        <v>123</v>
      </c>
      <c r="E1392" s="134" t="s">
        <v>2751</v>
      </c>
      <c r="F1392" s="135" t="s">
        <v>2752</v>
      </c>
      <c r="G1392" s="136" t="s">
        <v>2506</v>
      </c>
      <c r="H1392" s="137">
        <v>30</v>
      </c>
      <c r="I1392" s="138"/>
      <c r="J1392" s="139">
        <f t="shared" si="110"/>
        <v>0</v>
      </c>
      <c r="K1392" s="135" t="s">
        <v>1</v>
      </c>
      <c r="L1392" s="32"/>
      <c r="M1392" s="140" t="s">
        <v>1</v>
      </c>
      <c r="N1392" s="141" t="s">
        <v>43</v>
      </c>
      <c r="P1392" s="142">
        <f t="shared" si="111"/>
        <v>0</v>
      </c>
      <c r="Q1392" s="142">
        <v>0</v>
      </c>
      <c r="R1392" s="142">
        <f t="shared" si="112"/>
        <v>0</v>
      </c>
      <c r="S1392" s="142">
        <v>0</v>
      </c>
      <c r="T1392" s="143">
        <f t="shared" si="113"/>
        <v>0</v>
      </c>
      <c r="AR1392" s="144" t="s">
        <v>293</v>
      </c>
      <c r="AT1392" s="144" t="s">
        <v>123</v>
      </c>
      <c r="AU1392" s="144" t="s">
        <v>138</v>
      </c>
      <c r="AY1392" s="17" t="s">
        <v>120</v>
      </c>
      <c r="BE1392" s="145">
        <f t="shared" si="114"/>
        <v>0</v>
      </c>
      <c r="BF1392" s="145">
        <f t="shared" si="115"/>
        <v>0</v>
      </c>
      <c r="BG1392" s="145">
        <f t="shared" si="116"/>
        <v>0</v>
      </c>
      <c r="BH1392" s="145">
        <f t="shared" si="117"/>
        <v>0</v>
      </c>
      <c r="BI1392" s="145">
        <f t="shared" si="118"/>
        <v>0</v>
      </c>
      <c r="BJ1392" s="17" t="s">
        <v>129</v>
      </c>
      <c r="BK1392" s="145">
        <f t="shared" si="119"/>
        <v>0</v>
      </c>
      <c r="BL1392" s="17" t="s">
        <v>293</v>
      </c>
      <c r="BM1392" s="144" t="s">
        <v>2753</v>
      </c>
    </row>
    <row r="1393" spans="2:65" s="1" customFormat="1" ht="24.2" customHeight="1">
      <c r="B1393" s="132"/>
      <c r="C1393" s="133" t="s">
        <v>2754</v>
      </c>
      <c r="D1393" s="133" t="s">
        <v>123</v>
      </c>
      <c r="E1393" s="134" t="s">
        <v>2755</v>
      </c>
      <c r="F1393" s="135" t="s">
        <v>2756</v>
      </c>
      <c r="G1393" s="136" t="s">
        <v>2506</v>
      </c>
      <c r="H1393" s="137">
        <v>2</v>
      </c>
      <c r="I1393" s="138"/>
      <c r="J1393" s="139">
        <f t="shared" si="110"/>
        <v>0</v>
      </c>
      <c r="K1393" s="135" t="s">
        <v>1</v>
      </c>
      <c r="L1393" s="32"/>
      <c r="M1393" s="140" t="s">
        <v>1</v>
      </c>
      <c r="N1393" s="141" t="s">
        <v>43</v>
      </c>
      <c r="P1393" s="142">
        <f t="shared" si="111"/>
        <v>0</v>
      </c>
      <c r="Q1393" s="142">
        <v>0</v>
      </c>
      <c r="R1393" s="142">
        <f t="shared" si="112"/>
        <v>0</v>
      </c>
      <c r="S1393" s="142">
        <v>0</v>
      </c>
      <c r="T1393" s="143">
        <f t="shared" si="113"/>
        <v>0</v>
      </c>
      <c r="AR1393" s="144" t="s">
        <v>293</v>
      </c>
      <c r="AT1393" s="144" t="s">
        <v>123</v>
      </c>
      <c r="AU1393" s="144" t="s">
        <v>138</v>
      </c>
      <c r="AY1393" s="17" t="s">
        <v>120</v>
      </c>
      <c r="BE1393" s="145">
        <f t="shared" si="114"/>
        <v>0</v>
      </c>
      <c r="BF1393" s="145">
        <f t="shared" si="115"/>
        <v>0</v>
      </c>
      <c r="BG1393" s="145">
        <f t="shared" si="116"/>
        <v>0</v>
      </c>
      <c r="BH1393" s="145">
        <f t="shared" si="117"/>
        <v>0</v>
      </c>
      <c r="BI1393" s="145">
        <f t="shared" si="118"/>
        <v>0</v>
      </c>
      <c r="BJ1393" s="17" t="s">
        <v>129</v>
      </c>
      <c r="BK1393" s="145">
        <f t="shared" si="119"/>
        <v>0</v>
      </c>
      <c r="BL1393" s="17" t="s">
        <v>293</v>
      </c>
      <c r="BM1393" s="144" t="s">
        <v>2757</v>
      </c>
    </row>
    <row r="1394" spans="2:65" s="1" customFormat="1" ht="24.2" customHeight="1">
      <c r="B1394" s="132"/>
      <c r="C1394" s="133" t="s">
        <v>2758</v>
      </c>
      <c r="D1394" s="133" t="s">
        <v>123</v>
      </c>
      <c r="E1394" s="134" t="s">
        <v>2759</v>
      </c>
      <c r="F1394" s="135" t="s">
        <v>2760</v>
      </c>
      <c r="G1394" s="136" t="s">
        <v>2506</v>
      </c>
      <c r="H1394" s="137">
        <v>2</v>
      </c>
      <c r="I1394" s="138"/>
      <c r="J1394" s="139">
        <f t="shared" si="110"/>
        <v>0</v>
      </c>
      <c r="K1394" s="135" t="s">
        <v>1</v>
      </c>
      <c r="L1394" s="32"/>
      <c r="M1394" s="140" t="s">
        <v>1</v>
      </c>
      <c r="N1394" s="141" t="s">
        <v>43</v>
      </c>
      <c r="P1394" s="142">
        <f t="shared" si="111"/>
        <v>0</v>
      </c>
      <c r="Q1394" s="142">
        <v>0</v>
      </c>
      <c r="R1394" s="142">
        <f t="shared" si="112"/>
        <v>0</v>
      </c>
      <c r="S1394" s="142">
        <v>0</v>
      </c>
      <c r="T1394" s="143">
        <f t="shared" si="113"/>
        <v>0</v>
      </c>
      <c r="AR1394" s="144" t="s">
        <v>293</v>
      </c>
      <c r="AT1394" s="144" t="s">
        <v>123</v>
      </c>
      <c r="AU1394" s="144" t="s">
        <v>138</v>
      </c>
      <c r="AY1394" s="17" t="s">
        <v>120</v>
      </c>
      <c r="BE1394" s="145">
        <f t="shared" si="114"/>
        <v>0</v>
      </c>
      <c r="BF1394" s="145">
        <f t="shared" si="115"/>
        <v>0</v>
      </c>
      <c r="BG1394" s="145">
        <f t="shared" si="116"/>
        <v>0</v>
      </c>
      <c r="BH1394" s="145">
        <f t="shared" si="117"/>
        <v>0</v>
      </c>
      <c r="BI1394" s="145">
        <f t="shared" si="118"/>
        <v>0</v>
      </c>
      <c r="BJ1394" s="17" t="s">
        <v>129</v>
      </c>
      <c r="BK1394" s="145">
        <f t="shared" si="119"/>
        <v>0</v>
      </c>
      <c r="BL1394" s="17" t="s">
        <v>293</v>
      </c>
      <c r="BM1394" s="144" t="s">
        <v>2761</v>
      </c>
    </row>
    <row r="1395" spans="2:65" s="1" customFormat="1" ht="33" customHeight="1">
      <c r="B1395" s="132"/>
      <c r="C1395" s="133" t="s">
        <v>2762</v>
      </c>
      <c r="D1395" s="133" t="s">
        <v>123</v>
      </c>
      <c r="E1395" s="134" t="s">
        <v>2763</v>
      </c>
      <c r="F1395" s="135" t="s">
        <v>2764</v>
      </c>
      <c r="G1395" s="136" t="s">
        <v>2506</v>
      </c>
      <c r="H1395" s="137">
        <v>8</v>
      </c>
      <c r="I1395" s="138"/>
      <c r="J1395" s="139">
        <f t="shared" si="110"/>
        <v>0</v>
      </c>
      <c r="K1395" s="135" t="s">
        <v>1</v>
      </c>
      <c r="L1395" s="32"/>
      <c r="M1395" s="140" t="s">
        <v>1</v>
      </c>
      <c r="N1395" s="141" t="s">
        <v>43</v>
      </c>
      <c r="P1395" s="142">
        <f t="shared" si="111"/>
        <v>0</v>
      </c>
      <c r="Q1395" s="142">
        <v>0</v>
      </c>
      <c r="R1395" s="142">
        <f t="shared" si="112"/>
        <v>0</v>
      </c>
      <c r="S1395" s="142">
        <v>0</v>
      </c>
      <c r="T1395" s="143">
        <f t="shared" si="113"/>
        <v>0</v>
      </c>
      <c r="AR1395" s="144" t="s">
        <v>293</v>
      </c>
      <c r="AT1395" s="144" t="s">
        <v>123</v>
      </c>
      <c r="AU1395" s="144" t="s">
        <v>138</v>
      </c>
      <c r="AY1395" s="17" t="s">
        <v>120</v>
      </c>
      <c r="BE1395" s="145">
        <f t="shared" si="114"/>
        <v>0</v>
      </c>
      <c r="BF1395" s="145">
        <f t="shared" si="115"/>
        <v>0</v>
      </c>
      <c r="BG1395" s="145">
        <f t="shared" si="116"/>
        <v>0</v>
      </c>
      <c r="BH1395" s="145">
        <f t="shared" si="117"/>
        <v>0</v>
      </c>
      <c r="BI1395" s="145">
        <f t="shared" si="118"/>
        <v>0</v>
      </c>
      <c r="BJ1395" s="17" t="s">
        <v>129</v>
      </c>
      <c r="BK1395" s="145">
        <f t="shared" si="119"/>
        <v>0</v>
      </c>
      <c r="BL1395" s="17" t="s">
        <v>293</v>
      </c>
      <c r="BM1395" s="144" t="s">
        <v>2765</v>
      </c>
    </row>
    <row r="1396" spans="2:65" s="1" customFormat="1" ht="24.2" customHeight="1">
      <c r="B1396" s="132"/>
      <c r="C1396" s="133" t="s">
        <v>2766</v>
      </c>
      <c r="D1396" s="133" t="s">
        <v>123</v>
      </c>
      <c r="E1396" s="134" t="s">
        <v>2767</v>
      </c>
      <c r="F1396" s="135" t="s">
        <v>2768</v>
      </c>
      <c r="G1396" s="136" t="s">
        <v>2506</v>
      </c>
      <c r="H1396" s="137">
        <v>14</v>
      </c>
      <c r="I1396" s="138"/>
      <c r="J1396" s="139">
        <f t="shared" si="110"/>
        <v>0</v>
      </c>
      <c r="K1396" s="135" t="s">
        <v>1</v>
      </c>
      <c r="L1396" s="32"/>
      <c r="M1396" s="140" t="s">
        <v>1</v>
      </c>
      <c r="N1396" s="141" t="s">
        <v>43</v>
      </c>
      <c r="P1396" s="142">
        <f t="shared" si="111"/>
        <v>0</v>
      </c>
      <c r="Q1396" s="142">
        <v>0</v>
      </c>
      <c r="R1396" s="142">
        <f t="shared" si="112"/>
        <v>0</v>
      </c>
      <c r="S1396" s="142">
        <v>0</v>
      </c>
      <c r="T1396" s="143">
        <f t="shared" si="113"/>
        <v>0</v>
      </c>
      <c r="AR1396" s="144" t="s">
        <v>293</v>
      </c>
      <c r="AT1396" s="144" t="s">
        <v>123</v>
      </c>
      <c r="AU1396" s="144" t="s">
        <v>138</v>
      </c>
      <c r="AY1396" s="17" t="s">
        <v>120</v>
      </c>
      <c r="BE1396" s="145">
        <f t="shared" si="114"/>
        <v>0</v>
      </c>
      <c r="BF1396" s="145">
        <f t="shared" si="115"/>
        <v>0</v>
      </c>
      <c r="BG1396" s="145">
        <f t="shared" si="116"/>
        <v>0</v>
      </c>
      <c r="BH1396" s="145">
        <f t="shared" si="117"/>
        <v>0</v>
      </c>
      <c r="BI1396" s="145">
        <f t="shared" si="118"/>
        <v>0</v>
      </c>
      <c r="BJ1396" s="17" t="s">
        <v>129</v>
      </c>
      <c r="BK1396" s="145">
        <f t="shared" si="119"/>
        <v>0</v>
      </c>
      <c r="BL1396" s="17" t="s">
        <v>293</v>
      </c>
      <c r="BM1396" s="144" t="s">
        <v>2769</v>
      </c>
    </row>
    <row r="1397" spans="2:65" s="1" customFormat="1" ht="24.2" customHeight="1">
      <c r="B1397" s="132"/>
      <c r="C1397" s="133" t="s">
        <v>2770</v>
      </c>
      <c r="D1397" s="133" t="s">
        <v>123</v>
      </c>
      <c r="E1397" s="134" t="s">
        <v>2771</v>
      </c>
      <c r="F1397" s="135" t="s">
        <v>2772</v>
      </c>
      <c r="G1397" s="136" t="s">
        <v>2506</v>
      </c>
      <c r="H1397" s="137">
        <v>2</v>
      </c>
      <c r="I1397" s="138"/>
      <c r="J1397" s="139">
        <f t="shared" si="110"/>
        <v>0</v>
      </c>
      <c r="K1397" s="135" t="s">
        <v>1</v>
      </c>
      <c r="L1397" s="32"/>
      <c r="M1397" s="140" t="s">
        <v>1</v>
      </c>
      <c r="N1397" s="141" t="s">
        <v>43</v>
      </c>
      <c r="P1397" s="142">
        <f t="shared" si="111"/>
        <v>0</v>
      </c>
      <c r="Q1397" s="142">
        <v>0</v>
      </c>
      <c r="R1397" s="142">
        <f t="shared" si="112"/>
        <v>0</v>
      </c>
      <c r="S1397" s="142">
        <v>0</v>
      </c>
      <c r="T1397" s="143">
        <f t="shared" si="113"/>
        <v>0</v>
      </c>
      <c r="AR1397" s="144" t="s">
        <v>293</v>
      </c>
      <c r="AT1397" s="144" t="s">
        <v>123</v>
      </c>
      <c r="AU1397" s="144" t="s">
        <v>138</v>
      </c>
      <c r="AY1397" s="17" t="s">
        <v>120</v>
      </c>
      <c r="BE1397" s="145">
        <f t="shared" si="114"/>
        <v>0</v>
      </c>
      <c r="BF1397" s="145">
        <f t="shared" si="115"/>
        <v>0</v>
      </c>
      <c r="BG1397" s="145">
        <f t="shared" si="116"/>
        <v>0</v>
      </c>
      <c r="BH1397" s="145">
        <f t="shared" si="117"/>
        <v>0</v>
      </c>
      <c r="BI1397" s="145">
        <f t="shared" si="118"/>
        <v>0</v>
      </c>
      <c r="BJ1397" s="17" t="s">
        <v>129</v>
      </c>
      <c r="BK1397" s="145">
        <f t="shared" si="119"/>
        <v>0</v>
      </c>
      <c r="BL1397" s="17" t="s">
        <v>293</v>
      </c>
      <c r="BM1397" s="144" t="s">
        <v>2773</v>
      </c>
    </row>
    <row r="1398" spans="2:65" s="1" customFormat="1" ht="44.25" customHeight="1">
      <c r="B1398" s="132"/>
      <c r="C1398" s="133" t="s">
        <v>2774</v>
      </c>
      <c r="D1398" s="133" t="s">
        <v>123</v>
      </c>
      <c r="E1398" s="134" t="s">
        <v>2775</v>
      </c>
      <c r="F1398" s="135" t="s">
        <v>2776</v>
      </c>
      <c r="G1398" s="136" t="s">
        <v>2506</v>
      </c>
      <c r="H1398" s="137">
        <v>44</v>
      </c>
      <c r="I1398" s="138"/>
      <c r="J1398" s="139">
        <f t="shared" si="110"/>
        <v>0</v>
      </c>
      <c r="K1398" s="135" t="s">
        <v>1</v>
      </c>
      <c r="L1398" s="32"/>
      <c r="M1398" s="140" t="s">
        <v>1</v>
      </c>
      <c r="N1398" s="141" t="s">
        <v>43</v>
      </c>
      <c r="P1398" s="142">
        <f t="shared" si="111"/>
        <v>0</v>
      </c>
      <c r="Q1398" s="142">
        <v>0</v>
      </c>
      <c r="R1398" s="142">
        <f t="shared" si="112"/>
        <v>0</v>
      </c>
      <c r="S1398" s="142">
        <v>0</v>
      </c>
      <c r="T1398" s="143">
        <f t="shared" si="113"/>
        <v>0</v>
      </c>
      <c r="AR1398" s="144" t="s">
        <v>293</v>
      </c>
      <c r="AT1398" s="144" t="s">
        <v>123</v>
      </c>
      <c r="AU1398" s="144" t="s">
        <v>138</v>
      </c>
      <c r="AY1398" s="17" t="s">
        <v>120</v>
      </c>
      <c r="BE1398" s="145">
        <f t="shared" si="114"/>
        <v>0</v>
      </c>
      <c r="BF1398" s="145">
        <f t="shared" si="115"/>
        <v>0</v>
      </c>
      <c r="BG1398" s="145">
        <f t="shared" si="116"/>
        <v>0</v>
      </c>
      <c r="BH1398" s="145">
        <f t="shared" si="117"/>
        <v>0</v>
      </c>
      <c r="BI1398" s="145">
        <f t="shared" si="118"/>
        <v>0</v>
      </c>
      <c r="BJ1398" s="17" t="s">
        <v>129</v>
      </c>
      <c r="BK1398" s="145">
        <f t="shared" si="119"/>
        <v>0</v>
      </c>
      <c r="BL1398" s="17" t="s">
        <v>293</v>
      </c>
      <c r="BM1398" s="144" t="s">
        <v>2777</v>
      </c>
    </row>
    <row r="1399" spans="2:65" s="1" customFormat="1" ht="44.25" customHeight="1">
      <c r="B1399" s="132"/>
      <c r="C1399" s="133" t="s">
        <v>2778</v>
      </c>
      <c r="D1399" s="133" t="s">
        <v>123</v>
      </c>
      <c r="E1399" s="134" t="s">
        <v>2779</v>
      </c>
      <c r="F1399" s="135" t="s">
        <v>2780</v>
      </c>
      <c r="G1399" s="136" t="s">
        <v>2506</v>
      </c>
      <c r="H1399" s="137">
        <v>4</v>
      </c>
      <c r="I1399" s="138"/>
      <c r="J1399" s="139">
        <f t="shared" si="110"/>
        <v>0</v>
      </c>
      <c r="K1399" s="135" t="s">
        <v>1</v>
      </c>
      <c r="L1399" s="32"/>
      <c r="M1399" s="140" t="s">
        <v>1</v>
      </c>
      <c r="N1399" s="141" t="s">
        <v>43</v>
      </c>
      <c r="P1399" s="142">
        <f t="shared" si="111"/>
        <v>0</v>
      </c>
      <c r="Q1399" s="142">
        <v>0</v>
      </c>
      <c r="R1399" s="142">
        <f t="shared" si="112"/>
        <v>0</v>
      </c>
      <c r="S1399" s="142">
        <v>0</v>
      </c>
      <c r="T1399" s="143">
        <f t="shared" si="113"/>
        <v>0</v>
      </c>
      <c r="AR1399" s="144" t="s">
        <v>293</v>
      </c>
      <c r="AT1399" s="144" t="s">
        <v>123</v>
      </c>
      <c r="AU1399" s="144" t="s">
        <v>138</v>
      </c>
      <c r="AY1399" s="17" t="s">
        <v>120</v>
      </c>
      <c r="BE1399" s="145">
        <f t="shared" si="114"/>
        <v>0</v>
      </c>
      <c r="BF1399" s="145">
        <f t="shared" si="115"/>
        <v>0</v>
      </c>
      <c r="BG1399" s="145">
        <f t="shared" si="116"/>
        <v>0</v>
      </c>
      <c r="BH1399" s="145">
        <f t="shared" si="117"/>
        <v>0</v>
      </c>
      <c r="BI1399" s="145">
        <f t="shared" si="118"/>
        <v>0</v>
      </c>
      <c r="BJ1399" s="17" t="s">
        <v>129</v>
      </c>
      <c r="BK1399" s="145">
        <f t="shared" si="119"/>
        <v>0</v>
      </c>
      <c r="BL1399" s="17" t="s">
        <v>293</v>
      </c>
      <c r="BM1399" s="144" t="s">
        <v>2781</v>
      </c>
    </row>
    <row r="1400" spans="2:65" s="1" customFormat="1" ht="16.5" customHeight="1">
      <c r="B1400" s="132"/>
      <c r="C1400" s="133" t="s">
        <v>2782</v>
      </c>
      <c r="D1400" s="133" t="s">
        <v>123</v>
      </c>
      <c r="E1400" s="134" t="s">
        <v>2783</v>
      </c>
      <c r="F1400" s="135" t="s">
        <v>2784</v>
      </c>
      <c r="G1400" s="136" t="s">
        <v>2506</v>
      </c>
      <c r="H1400" s="137">
        <v>6</v>
      </c>
      <c r="I1400" s="138"/>
      <c r="J1400" s="139">
        <f t="shared" si="110"/>
        <v>0</v>
      </c>
      <c r="K1400" s="135" t="s">
        <v>1</v>
      </c>
      <c r="L1400" s="32"/>
      <c r="M1400" s="140" t="s">
        <v>1</v>
      </c>
      <c r="N1400" s="141" t="s">
        <v>43</v>
      </c>
      <c r="P1400" s="142">
        <f t="shared" si="111"/>
        <v>0</v>
      </c>
      <c r="Q1400" s="142">
        <v>0</v>
      </c>
      <c r="R1400" s="142">
        <f t="shared" si="112"/>
        <v>0</v>
      </c>
      <c r="S1400" s="142">
        <v>0</v>
      </c>
      <c r="T1400" s="143">
        <f t="shared" si="113"/>
        <v>0</v>
      </c>
      <c r="AR1400" s="144" t="s">
        <v>293</v>
      </c>
      <c r="AT1400" s="144" t="s">
        <v>123</v>
      </c>
      <c r="AU1400" s="144" t="s">
        <v>138</v>
      </c>
      <c r="AY1400" s="17" t="s">
        <v>120</v>
      </c>
      <c r="BE1400" s="145">
        <f t="shared" si="114"/>
        <v>0</v>
      </c>
      <c r="BF1400" s="145">
        <f t="shared" si="115"/>
        <v>0</v>
      </c>
      <c r="BG1400" s="145">
        <f t="shared" si="116"/>
        <v>0</v>
      </c>
      <c r="BH1400" s="145">
        <f t="shared" si="117"/>
        <v>0</v>
      </c>
      <c r="BI1400" s="145">
        <f t="shared" si="118"/>
        <v>0</v>
      </c>
      <c r="BJ1400" s="17" t="s">
        <v>129</v>
      </c>
      <c r="BK1400" s="145">
        <f t="shared" si="119"/>
        <v>0</v>
      </c>
      <c r="BL1400" s="17" t="s">
        <v>293</v>
      </c>
      <c r="BM1400" s="144" t="s">
        <v>2785</v>
      </c>
    </row>
    <row r="1401" spans="2:65" s="1" customFormat="1" ht="24.2" customHeight="1">
      <c r="B1401" s="132"/>
      <c r="C1401" s="133" t="s">
        <v>2786</v>
      </c>
      <c r="D1401" s="133" t="s">
        <v>123</v>
      </c>
      <c r="E1401" s="134" t="s">
        <v>2787</v>
      </c>
      <c r="F1401" s="135" t="s">
        <v>2788</v>
      </c>
      <c r="G1401" s="136" t="s">
        <v>2506</v>
      </c>
      <c r="H1401" s="137">
        <v>2</v>
      </c>
      <c r="I1401" s="138"/>
      <c r="J1401" s="139">
        <f t="shared" si="110"/>
        <v>0</v>
      </c>
      <c r="K1401" s="135" t="s">
        <v>1</v>
      </c>
      <c r="L1401" s="32"/>
      <c r="M1401" s="140" t="s">
        <v>1</v>
      </c>
      <c r="N1401" s="141" t="s">
        <v>43</v>
      </c>
      <c r="P1401" s="142">
        <f t="shared" si="111"/>
        <v>0</v>
      </c>
      <c r="Q1401" s="142">
        <v>0</v>
      </c>
      <c r="R1401" s="142">
        <f t="shared" si="112"/>
        <v>0</v>
      </c>
      <c r="S1401" s="142">
        <v>0</v>
      </c>
      <c r="T1401" s="143">
        <f t="shared" si="113"/>
        <v>0</v>
      </c>
      <c r="AR1401" s="144" t="s">
        <v>293</v>
      </c>
      <c r="AT1401" s="144" t="s">
        <v>123</v>
      </c>
      <c r="AU1401" s="144" t="s">
        <v>138</v>
      </c>
      <c r="AY1401" s="17" t="s">
        <v>120</v>
      </c>
      <c r="BE1401" s="145">
        <f t="shared" si="114"/>
        <v>0</v>
      </c>
      <c r="BF1401" s="145">
        <f t="shared" si="115"/>
        <v>0</v>
      </c>
      <c r="BG1401" s="145">
        <f t="shared" si="116"/>
        <v>0</v>
      </c>
      <c r="BH1401" s="145">
        <f t="shared" si="117"/>
        <v>0</v>
      </c>
      <c r="BI1401" s="145">
        <f t="shared" si="118"/>
        <v>0</v>
      </c>
      <c r="BJ1401" s="17" t="s">
        <v>129</v>
      </c>
      <c r="BK1401" s="145">
        <f t="shared" si="119"/>
        <v>0</v>
      </c>
      <c r="BL1401" s="17" t="s">
        <v>293</v>
      </c>
      <c r="BM1401" s="144" t="s">
        <v>2789</v>
      </c>
    </row>
    <row r="1402" spans="2:65" s="1" customFormat="1" ht="24.2" customHeight="1">
      <c r="B1402" s="132"/>
      <c r="C1402" s="133" t="s">
        <v>2790</v>
      </c>
      <c r="D1402" s="133" t="s">
        <v>123</v>
      </c>
      <c r="E1402" s="134" t="s">
        <v>2791</v>
      </c>
      <c r="F1402" s="135" t="s">
        <v>2792</v>
      </c>
      <c r="G1402" s="136" t="s">
        <v>2506</v>
      </c>
      <c r="H1402" s="137">
        <v>2</v>
      </c>
      <c r="I1402" s="138"/>
      <c r="J1402" s="139">
        <f t="shared" si="110"/>
        <v>0</v>
      </c>
      <c r="K1402" s="135" t="s">
        <v>1</v>
      </c>
      <c r="L1402" s="32"/>
      <c r="M1402" s="140" t="s">
        <v>1</v>
      </c>
      <c r="N1402" s="141" t="s">
        <v>43</v>
      </c>
      <c r="P1402" s="142">
        <f t="shared" si="111"/>
        <v>0</v>
      </c>
      <c r="Q1402" s="142">
        <v>0</v>
      </c>
      <c r="R1402" s="142">
        <f t="shared" si="112"/>
        <v>0</v>
      </c>
      <c r="S1402" s="142">
        <v>0</v>
      </c>
      <c r="T1402" s="143">
        <f t="shared" si="113"/>
        <v>0</v>
      </c>
      <c r="AR1402" s="144" t="s">
        <v>293</v>
      </c>
      <c r="AT1402" s="144" t="s">
        <v>123</v>
      </c>
      <c r="AU1402" s="144" t="s">
        <v>138</v>
      </c>
      <c r="AY1402" s="17" t="s">
        <v>120</v>
      </c>
      <c r="BE1402" s="145">
        <f t="shared" si="114"/>
        <v>0</v>
      </c>
      <c r="BF1402" s="145">
        <f t="shared" si="115"/>
        <v>0</v>
      </c>
      <c r="BG1402" s="145">
        <f t="shared" si="116"/>
        <v>0</v>
      </c>
      <c r="BH1402" s="145">
        <f t="shared" si="117"/>
        <v>0</v>
      </c>
      <c r="BI1402" s="145">
        <f t="shared" si="118"/>
        <v>0</v>
      </c>
      <c r="BJ1402" s="17" t="s">
        <v>129</v>
      </c>
      <c r="BK1402" s="145">
        <f t="shared" si="119"/>
        <v>0</v>
      </c>
      <c r="BL1402" s="17" t="s">
        <v>293</v>
      </c>
      <c r="BM1402" s="144" t="s">
        <v>2793</v>
      </c>
    </row>
    <row r="1403" spans="2:65" s="1" customFormat="1" ht="16.5" customHeight="1">
      <c r="B1403" s="132"/>
      <c r="C1403" s="133" t="s">
        <v>2794</v>
      </c>
      <c r="D1403" s="133" t="s">
        <v>123</v>
      </c>
      <c r="E1403" s="134" t="s">
        <v>2795</v>
      </c>
      <c r="F1403" s="135" t="s">
        <v>2796</v>
      </c>
      <c r="G1403" s="136" t="s">
        <v>2506</v>
      </c>
      <c r="H1403" s="137">
        <v>4</v>
      </c>
      <c r="I1403" s="138"/>
      <c r="J1403" s="139">
        <f t="shared" si="110"/>
        <v>0</v>
      </c>
      <c r="K1403" s="135" t="s">
        <v>1</v>
      </c>
      <c r="L1403" s="32"/>
      <c r="M1403" s="140" t="s">
        <v>1</v>
      </c>
      <c r="N1403" s="141" t="s">
        <v>43</v>
      </c>
      <c r="P1403" s="142">
        <f t="shared" si="111"/>
        <v>0</v>
      </c>
      <c r="Q1403" s="142">
        <v>0</v>
      </c>
      <c r="R1403" s="142">
        <f t="shared" si="112"/>
        <v>0</v>
      </c>
      <c r="S1403" s="142">
        <v>0</v>
      </c>
      <c r="T1403" s="143">
        <f t="shared" si="113"/>
        <v>0</v>
      </c>
      <c r="AR1403" s="144" t="s">
        <v>293</v>
      </c>
      <c r="AT1403" s="144" t="s">
        <v>123</v>
      </c>
      <c r="AU1403" s="144" t="s">
        <v>138</v>
      </c>
      <c r="AY1403" s="17" t="s">
        <v>120</v>
      </c>
      <c r="BE1403" s="145">
        <f t="shared" si="114"/>
        <v>0</v>
      </c>
      <c r="BF1403" s="145">
        <f t="shared" si="115"/>
        <v>0</v>
      </c>
      <c r="BG1403" s="145">
        <f t="shared" si="116"/>
        <v>0</v>
      </c>
      <c r="BH1403" s="145">
        <f t="shared" si="117"/>
        <v>0</v>
      </c>
      <c r="BI1403" s="145">
        <f t="shared" si="118"/>
        <v>0</v>
      </c>
      <c r="BJ1403" s="17" t="s">
        <v>129</v>
      </c>
      <c r="BK1403" s="145">
        <f t="shared" si="119"/>
        <v>0</v>
      </c>
      <c r="BL1403" s="17" t="s">
        <v>293</v>
      </c>
      <c r="BM1403" s="144" t="s">
        <v>2797</v>
      </c>
    </row>
    <row r="1404" spans="2:65" s="1" customFormat="1" ht="16.5" customHeight="1">
      <c r="B1404" s="132"/>
      <c r="C1404" s="133" t="s">
        <v>2798</v>
      </c>
      <c r="D1404" s="133" t="s">
        <v>123</v>
      </c>
      <c r="E1404" s="134" t="s">
        <v>2799</v>
      </c>
      <c r="F1404" s="135" t="s">
        <v>2800</v>
      </c>
      <c r="G1404" s="136" t="s">
        <v>2506</v>
      </c>
      <c r="H1404" s="137">
        <v>4</v>
      </c>
      <c r="I1404" s="138"/>
      <c r="J1404" s="139">
        <f t="shared" si="110"/>
        <v>0</v>
      </c>
      <c r="K1404" s="135" t="s">
        <v>1</v>
      </c>
      <c r="L1404" s="32"/>
      <c r="M1404" s="140" t="s">
        <v>1</v>
      </c>
      <c r="N1404" s="141" t="s">
        <v>43</v>
      </c>
      <c r="P1404" s="142">
        <f t="shared" si="111"/>
        <v>0</v>
      </c>
      <c r="Q1404" s="142">
        <v>0</v>
      </c>
      <c r="R1404" s="142">
        <f t="shared" si="112"/>
        <v>0</v>
      </c>
      <c r="S1404" s="142">
        <v>0</v>
      </c>
      <c r="T1404" s="143">
        <f t="shared" si="113"/>
        <v>0</v>
      </c>
      <c r="AR1404" s="144" t="s">
        <v>293</v>
      </c>
      <c r="AT1404" s="144" t="s">
        <v>123</v>
      </c>
      <c r="AU1404" s="144" t="s">
        <v>138</v>
      </c>
      <c r="AY1404" s="17" t="s">
        <v>120</v>
      </c>
      <c r="BE1404" s="145">
        <f t="shared" si="114"/>
        <v>0</v>
      </c>
      <c r="BF1404" s="145">
        <f t="shared" si="115"/>
        <v>0</v>
      </c>
      <c r="BG1404" s="145">
        <f t="shared" si="116"/>
        <v>0</v>
      </c>
      <c r="BH1404" s="145">
        <f t="shared" si="117"/>
        <v>0</v>
      </c>
      <c r="BI1404" s="145">
        <f t="shared" si="118"/>
        <v>0</v>
      </c>
      <c r="BJ1404" s="17" t="s">
        <v>129</v>
      </c>
      <c r="BK1404" s="145">
        <f t="shared" si="119"/>
        <v>0</v>
      </c>
      <c r="BL1404" s="17" t="s">
        <v>293</v>
      </c>
      <c r="BM1404" s="144" t="s">
        <v>2801</v>
      </c>
    </row>
    <row r="1405" spans="2:65" s="1" customFormat="1" ht="16.5" customHeight="1">
      <c r="B1405" s="132"/>
      <c r="C1405" s="133" t="s">
        <v>2802</v>
      </c>
      <c r="D1405" s="133" t="s">
        <v>123</v>
      </c>
      <c r="E1405" s="134" t="s">
        <v>2624</v>
      </c>
      <c r="F1405" s="135" t="s">
        <v>2625</v>
      </c>
      <c r="G1405" s="136" t="s">
        <v>339</v>
      </c>
      <c r="H1405" s="137">
        <v>169.67</v>
      </c>
      <c r="I1405" s="138"/>
      <c r="J1405" s="139">
        <f t="shared" si="110"/>
        <v>0</v>
      </c>
      <c r="K1405" s="135" t="s">
        <v>1</v>
      </c>
      <c r="L1405" s="32"/>
      <c r="M1405" s="140" t="s">
        <v>1</v>
      </c>
      <c r="N1405" s="141" t="s">
        <v>43</v>
      </c>
      <c r="P1405" s="142">
        <f t="shared" si="111"/>
        <v>0</v>
      </c>
      <c r="Q1405" s="142">
        <v>0</v>
      </c>
      <c r="R1405" s="142">
        <f t="shared" si="112"/>
        <v>0</v>
      </c>
      <c r="S1405" s="142">
        <v>0</v>
      </c>
      <c r="T1405" s="143">
        <f t="shared" si="113"/>
        <v>0</v>
      </c>
      <c r="AR1405" s="144" t="s">
        <v>293</v>
      </c>
      <c r="AT1405" s="144" t="s">
        <v>123</v>
      </c>
      <c r="AU1405" s="144" t="s">
        <v>138</v>
      </c>
      <c r="AY1405" s="17" t="s">
        <v>120</v>
      </c>
      <c r="BE1405" s="145">
        <f t="shared" si="114"/>
        <v>0</v>
      </c>
      <c r="BF1405" s="145">
        <f t="shared" si="115"/>
        <v>0</v>
      </c>
      <c r="BG1405" s="145">
        <f t="shared" si="116"/>
        <v>0</v>
      </c>
      <c r="BH1405" s="145">
        <f t="shared" si="117"/>
        <v>0</v>
      </c>
      <c r="BI1405" s="145">
        <f t="shared" si="118"/>
        <v>0</v>
      </c>
      <c r="BJ1405" s="17" t="s">
        <v>129</v>
      </c>
      <c r="BK1405" s="145">
        <f t="shared" si="119"/>
        <v>0</v>
      </c>
      <c r="BL1405" s="17" t="s">
        <v>293</v>
      </c>
      <c r="BM1405" s="144" t="s">
        <v>2803</v>
      </c>
    </row>
    <row r="1406" spans="2:65" s="1" customFormat="1" ht="16.5" customHeight="1">
      <c r="B1406" s="132"/>
      <c r="C1406" s="133" t="s">
        <v>2804</v>
      </c>
      <c r="D1406" s="133" t="s">
        <v>123</v>
      </c>
      <c r="E1406" s="134" t="s">
        <v>2628</v>
      </c>
      <c r="F1406" s="135" t="s">
        <v>2629</v>
      </c>
      <c r="G1406" s="136" t="s">
        <v>339</v>
      </c>
      <c r="H1406" s="137">
        <v>352.32</v>
      </c>
      <c r="I1406" s="138"/>
      <c r="J1406" s="139">
        <f t="shared" si="110"/>
        <v>0</v>
      </c>
      <c r="K1406" s="135" t="s">
        <v>1</v>
      </c>
      <c r="L1406" s="32"/>
      <c r="M1406" s="140" t="s">
        <v>1</v>
      </c>
      <c r="N1406" s="141" t="s">
        <v>43</v>
      </c>
      <c r="P1406" s="142">
        <f t="shared" si="111"/>
        <v>0</v>
      </c>
      <c r="Q1406" s="142">
        <v>0</v>
      </c>
      <c r="R1406" s="142">
        <f t="shared" si="112"/>
        <v>0</v>
      </c>
      <c r="S1406" s="142">
        <v>0</v>
      </c>
      <c r="T1406" s="143">
        <f t="shared" si="113"/>
        <v>0</v>
      </c>
      <c r="AR1406" s="144" t="s">
        <v>293</v>
      </c>
      <c r="AT1406" s="144" t="s">
        <v>123</v>
      </c>
      <c r="AU1406" s="144" t="s">
        <v>138</v>
      </c>
      <c r="AY1406" s="17" t="s">
        <v>120</v>
      </c>
      <c r="BE1406" s="145">
        <f t="shared" si="114"/>
        <v>0</v>
      </c>
      <c r="BF1406" s="145">
        <f t="shared" si="115"/>
        <v>0</v>
      </c>
      <c r="BG1406" s="145">
        <f t="shared" si="116"/>
        <v>0</v>
      </c>
      <c r="BH1406" s="145">
        <f t="shared" si="117"/>
        <v>0</v>
      </c>
      <c r="BI1406" s="145">
        <f t="shared" si="118"/>
        <v>0</v>
      </c>
      <c r="BJ1406" s="17" t="s">
        <v>129</v>
      </c>
      <c r="BK1406" s="145">
        <f t="shared" si="119"/>
        <v>0</v>
      </c>
      <c r="BL1406" s="17" t="s">
        <v>293</v>
      </c>
      <c r="BM1406" s="144" t="s">
        <v>2805</v>
      </c>
    </row>
    <row r="1407" spans="2:65" s="1" customFormat="1" ht="16.5" customHeight="1">
      <c r="B1407" s="132"/>
      <c r="C1407" s="133" t="s">
        <v>2806</v>
      </c>
      <c r="D1407" s="133" t="s">
        <v>123</v>
      </c>
      <c r="E1407" s="134" t="s">
        <v>2632</v>
      </c>
      <c r="F1407" s="135" t="s">
        <v>2633</v>
      </c>
      <c r="G1407" s="136" t="s">
        <v>339</v>
      </c>
      <c r="H1407" s="137">
        <v>26.67</v>
      </c>
      <c r="I1407" s="138"/>
      <c r="J1407" s="139">
        <f t="shared" si="110"/>
        <v>0</v>
      </c>
      <c r="K1407" s="135" t="s">
        <v>1</v>
      </c>
      <c r="L1407" s="32"/>
      <c r="M1407" s="140" t="s">
        <v>1</v>
      </c>
      <c r="N1407" s="141" t="s">
        <v>43</v>
      </c>
      <c r="P1407" s="142">
        <f t="shared" si="111"/>
        <v>0</v>
      </c>
      <c r="Q1407" s="142">
        <v>0</v>
      </c>
      <c r="R1407" s="142">
        <f t="shared" si="112"/>
        <v>0</v>
      </c>
      <c r="S1407" s="142">
        <v>0</v>
      </c>
      <c r="T1407" s="143">
        <f t="shared" si="113"/>
        <v>0</v>
      </c>
      <c r="AR1407" s="144" t="s">
        <v>293</v>
      </c>
      <c r="AT1407" s="144" t="s">
        <v>123</v>
      </c>
      <c r="AU1407" s="144" t="s">
        <v>138</v>
      </c>
      <c r="AY1407" s="17" t="s">
        <v>120</v>
      </c>
      <c r="BE1407" s="145">
        <f t="shared" si="114"/>
        <v>0</v>
      </c>
      <c r="BF1407" s="145">
        <f t="shared" si="115"/>
        <v>0</v>
      </c>
      <c r="BG1407" s="145">
        <f t="shared" si="116"/>
        <v>0</v>
      </c>
      <c r="BH1407" s="145">
        <f t="shared" si="117"/>
        <v>0</v>
      </c>
      <c r="BI1407" s="145">
        <f t="shared" si="118"/>
        <v>0</v>
      </c>
      <c r="BJ1407" s="17" t="s">
        <v>129</v>
      </c>
      <c r="BK1407" s="145">
        <f t="shared" si="119"/>
        <v>0</v>
      </c>
      <c r="BL1407" s="17" t="s">
        <v>293</v>
      </c>
      <c r="BM1407" s="144" t="s">
        <v>2807</v>
      </c>
    </row>
    <row r="1408" spans="2:65" s="1" customFormat="1" ht="16.5" customHeight="1">
      <c r="B1408" s="132"/>
      <c r="C1408" s="133" t="s">
        <v>2808</v>
      </c>
      <c r="D1408" s="133" t="s">
        <v>123</v>
      </c>
      <c r="E1408" s="134" t="s">
        <v>2635</v>
      </c>
      <c r="F1408" s="135" t="s">
        <v>2636</v>
      </c>
      <c r="G1408" s="136" t="s">
        <v>339</v>
      </c>
      <c r="H1408" s="137">
        <v>12.55</v>
      </c>
      <c r="I1408" s="138"/>
      <c r="J1408" s="139">
        <f t="shared" si="110"/>
        <v>0</v>
      </c>
      <c r="K1408" s="135" t="s">
        <v>1</v>
      </c>
      <c r="L1408" s="32"/>
      <c r="M1408" s="140" t="s">
        <v>1</v>
      </c>
      <c r="N1408" s="141" t="s">
        <v>43</v>
      </c>
      <c r="P1408" s="142">
        <f t="shared" si="111"/>
        <v>0</v>
      </c>
      <c r="Q1408" s="142">
        <v>0</v>
      </c>
      <c r="R1408" s="142">
        <f t="shared" si="112"/>
        <v>0</v>
      </c>
      <c r="S1408" s="142">
        <v>0</v>
      </c>
      <c r="T1408" s="143">
        <f t="shared" si="113"/>
        <v>0</v>
      </c>
      <c r="AR1408" s="144" t="s">
        <v>293</v>
      </c>
      <c r="AT1408" s="144" t="s">
        <v>123</v>
      </c>
      <c r="AU1408" s="144" t="s">
        <v>138</v>
      </c>
      <c r="AY1408" s="17" t="s">
        <v>120</v>
      </c>
      <c r="BE1408" s="145">
        <f t="shared" si="114"/>
        <v>0</v>
      </c>
      <c r="BF1408" s="145">
        <f t="shared" si="115"/>
        <v>0</v>
      </c>
      <c r="BG1408" s="145">
        <f t="shared" si="116"/>
        <v>0</v>
      </c>
      <c r="BH1408" s="145">
        <f t="shared" si="117"/>
        <v>0</v>
      </c>
      <c r="BI1408" s="145">
        <f t="shared" si="118"/>
        <v>0</v>
      </c>
      <c r="BJ1408" s="17" t="s">
        <v>129</v>
      </c>
      <c r="BK1408" s="145">
        <f t="shared" si="119"/>
        <v>0</v>
      </c>
      <c r="BL1408" s="17" t="s">
        <v>293</v>
      </c>
      <c r="BM1408" s="144" t="s">
        <v>2809</v>
      </c>
    </row>
    <row r="1409" spans="2:65" s="1" customFormat="1" ht="16.5" customHeight="1">
      <c r="B1409" s="132"/>
      <c r="C1409" s="133" t="s">
        <v>2810</v>
      </c>
      <c r="D1409" s="133" t="s">
        <v>123</v>
      </c>
      <c r="E1409" s="134" t="s">
        <v>2639</v>
      </c>
      <c r="F1409" s="135" t="s">
        <v>2640</v>
      </c>
      <c r="G1409" s="136" t="s">
        <v>339</v>
      </c>
      <c r="H1409" s="137">
        <v>19.57</v>
      </c>
      <c r="I1409" s="138"/>
      <c r="J1409" s="139">
        <f t="shared" si="110"/>
        <v>0</v>
      </c>
      <c r="K1409" s="135" t="s">
        <v>1</v>
      </c>
      <c r="L1409" s="32"/>
      <c r="M1409" s="140" t="s">
        <v>1</v>
      </c>
      <c r="N1409" s="141" t="s">
        <v>43</v>
      </c>
      <c r="P1409" s="142">
        <f t="shared" si="111"/>
        <v>0</v>
      </c>
      <c r="Q1409" s="142">
        <v>0</v>
      </c>
      <c r="R1409" s="142">
        <f t="shared" si="112"/>
        <v>0</v>
      </c>
      <c r="S1409" s="142">
        <v>0</v>
      </c>
      <c r="T1409" s="143">
        <f t="shared" si="113"/>
        <v>0</v>
      </c>
      <c r="AR1409" s="144" t="s">
        <v>293</v>
      </c>
      <c r="AT1409" s="144" t="s">
        <v>123</v>
      </c>
      <c r="AU1409" s="144" t="s">
        <v>138</v>
      </c>
      <c r="AY1409" s="17" t="s">
        <v>120</v>
      </c>
      <c r="BE1409" s="145">
        <f t="shared" si="114"/>
        <v>0</v>
      </c>
      <c r="BF1409" s="145">
        <f t="shared" si="115"/>
        <v>0</v>
      </c>
      <c r="BG1409" s="145">
        <f t="shared" si="116"/>
        <v>0</v>
      </c>
      <c r="BH1409" s="145">
        <f t="shared" si="117"/>
        <v>0</v>
      </c>
      <c r="BI1409" s="145">
        <f t="shared" si="118"/>
        <v>0</v>
      </c>
      <c r="BJ1409" s="17" t="s">
        <v>129</v>
      </c>
      <c r="BK1409" s="145">
        <f t="shared" si="119"/>
        <v>0</v>
      </c>
      <c r="BL1409" s="17" t="s">
        <v>293</v>
      </c>
      <c r="BM1409" s="144" t="s">
        <v>2811</v>
      </c>
    </row>
    <row r="1410" spans="2:65" s="1" customFormat="1" ht="16.5" customHeight="1">
      <c r="B1410" s="132"/>
      <c r="C1410" s="133" t="s">
        <v>2812</v>
      </c>
      <c r="D1410" s="133" t="s">
        <v>123</v>
      </c>
      <c r="E1410" s="134" t="s">
        <v>2643</v>
      </c>
      <c r="F1410" s="135" t="s">
        <v>2644</v>
      </c>
      <c r="G1410" s="136" t="s">
        <v>339</v>
      </c>
      <c r="H1410" s="137">
        <v>49.09</v>
      </c>
      <c r="I1410" s="138"/>
      <c r="J1410" s="139">
        <f t="shared" si="110"/>
        <v>0</v>
      </c>
      <c r="K1410" s="135" t="s">
        <v>1</v>
      </c>
      <c r="L1410" s="32"/>
      <c r="M1410" s="140" t="s">
        <v>1</v>
      </c>
      <c r="N1410" s="141" t="s">
        <v>43</v>
      </c>
      <c r="P1410" s="142">
        <f t="shared" si="111"/>
        <v>0</v>
      </c>
      <c r="Q1410" s="142">
        <v>0</v>
      </c>
      <c r="R1410" s="142">
        <f t="shared" si="112"/>
        <v>0</v>
      </c>
      <c r="S1410" s="142">
        <v>0</v>
      </c>
      <c r="T1410" s="143">
        <f t="shared" si="113"/>
        <v>0</v>
      </c>
      <c r="AR1410" s="144" t="s">
        <v>293</v>
      </c>
      <c r="AT1410" s="144" t="s">
        <v>123</v>
      </c>
      <c r="AU1410" s="144" t="s">
        <v>138</v>
      </c>
      <c r="AY1410" s="17" t="s">
        <v>120</v>
      </c>
      <c r="BE1410" s="145">
        <f t="shared" si="114"/>
        <v>0</v>
      </c>
      <c r="BF1410" s="145">
        <f t="shared" si="115"/>
        <v>0</v>
      </c>
      <c r="BG1410" s="145">
        <f t="shared" si="116"/>
        <v>0</v>
      </c>
      <c r="BH1410" s="145">
        <f t="shared" si="117"/>
        <v>0</v>
      </c>
      <c r="BI1410" s="145">
        <f t="shared" si="118"/>
        <v>0</v>
      </c>
      <c r="BJ1410" s="17" t="s">
        <v>129</v>
      </c>
      <c r="BK1410" s="145">
        <f t="shared" si="119"/>
        <v>0</v>
      </c>
      <c r="BL1410" s="17" t="s">
        <v>293</v>
      </c>
      <c r="BM1410" s="144" t="s">
        <v>2813</v>
      </c>
    </row>
    <row r="1411" spans="2:65" s="1" customFormat="1" ht="16.5" customHeight="1">
      <c r="B1411" s="132"/>
      <c r="C1411" s="133" t="s">
        <v>2814</v>
      </c>
      <c r="D1411" s="133" t="s">
        <v>123</v>
      </c>
      <c r="E1411" s="134" t="s">
        <v>2647</v>
      </c>
      <c r="F1411" s="135" t="s">
        <v>2648</v>
      </c>
      <c r="G1411" s="136" t="s">
        <v>339</v>
      </c>
      <c r="H1411" s="137">
        <v>32.15</v>
      </c>
      <c r="I1411" s="138"/>
      <c r="J1411" s="139">
        <f t="shared" si="110"/>
        <v>0</v>
      </c>
      <c r="K1411" s="135" t="s">
        <v>1</v>
      </c>
      <c r="L1411" s="32"/>
      <c r="M1411" s="140" t="s">
        <v>1</v>
      </c>
      <c r="N1411" s="141" t="s">
        <v>43</v>
      </c>
      <c r="P1411" s="142">
        <f t="shared" si="111"/>
        <v>0</v>
      </c>
      <c r="Q1411" s="142">
        <v>0</v>
      </c>
      <c r="R1411" s="142">
        <f t="shared" si="112"/>
        <v>0</v>
      </c>
      <c r="S1411" s="142">
        <v>0</v>
      </c>
      <c r="T1411" s="143">
        <f t="shared" si="113"/>
        <v>0</v>
      </c>
      <c r="AR1411" s="144" t="s">
        <v>293</v>
      </c>
      <c r="AT1411" s="144" t="s">
        <v>123</v>
      </c>
      <c r="AU1411" s="144" t="s">
        <v>138</v>
      </c>
      <c r="AY1411" s="17" t="s">
        <v>120</v>
      </c>
      <c r="BE1411" s="145">
        <f t="shared" si="114"/>
        <v>0</v>
      </c>
      <c r="BF1411" s="145">
        <f t="shared" si="115"/>
        <v>0</v>
      </c>
      <c r="BG1411" s="145">
        <f t="shared" si="116"/>
        <v>0</v>
      </c>
      <c r="BH1411" s="145">
        <f t="shared" si="117"/>
        <v>0</v>
      </c>
      <c r="BI1411" s="145">
        <f t="shared" si="118"/>
        <v>0</v>
      </c>
      <c r="BJ1411" s="17" t="s">
        <v>129</v>
      </c>
      <c r="BK1411" s="145">
        <f t="shared" si="119"/>
        <v>0</v>
      </c>
      <c r="BL1411" s="17" t="s">
        <v>293</v>
      </c>
      <c r="BM1411" s="144" t="s">
        <v>2815</v>
      </c>
    </row>
    <row r="1412" spans="2:65" s="1" customFormat="1" ht="16.5" customHeight="1">
      <c r="B1412" s="132"/>
      <c r="C1412" s="133" t="s">
        <v>2816</v>
      </c>
      <c r="D1412" s="133" t="s">
        <v>123</v>
      </c>
      <c r="E1412" s="134" t="s">
        <v>2817</v>
      </c>
      <c r="F1412" s="135" t="s">
        <v>2818</v>
      </c>
      <c r="G1412" s="136" t="s">
        <v>339</v>
      </c>
      <c r="H1412" s="137">
        <v>20.07</v>
      </c>
      <c r="I1412" s="138"/>
      <c r="J1412" s="139">
        <f t="shared" si="110"/>
        <v>0</v>
      </c>
      <c r="K1412" s="135" t="s">
        <v>1</v>
      </c>
      <c r="L1412" s="32"/>
      <c r="M1412" s="140" t="s">
        <v>1</v>
      </c>
      <c r="N1412" s="141" t="s">
        <v>43</v>
      </c>
      <c r="P1412" s="142">
        <f t="shared" si="111"/>
        <v>0</v>
      </c>
      <c r="Q1412" s="142">
        <v>0</v>
      </c>
      <c r="R1412" s="142">
        <f t="shared" si="112"/>
        <v>0</v>
      </c>
      <c r="S1412" s="142">
        <v>0</v>
      </c>
      <c r="T1412" s="143">
        <f t="shared" si="113"/>
        <v>0</v>
      </c>
      <c r="AR1412" s="144" t="s">
        <v>293</v>
      </c>
      <c r="AT1412" s="144" t="s">
        <v>123</v>
      </c>
      <c r="AU1412" s="144" t="s">
        <v>138</v>
      </c>
      <c r="AY1412" s="17" t="s">
        <v>120</v>
      </c>
      <c r="BE1412" s="145">
        <f t="shared" si="114"/>
        <v>0</v>
      </c>
      <c r="BF1412" s="145">
        <f t="shared" si="115"/>
        <v>0</v>
      </c>
      <c r="BG1412" s="145">
        <f t="shared" si="116"/>
        <v>0</v>
      </c>
      <c r="BH1412" s="145">
        <f t="shared" si="117"/>
        <v>0</v>
      </c>
      <c r="BI1412" s="145">
        <f t="shared" si="118"/>
        <v>0</v>
      </c>
      <c r="BJ1412" s="17" t="s">
        <v>129</v>
      </c>
      <c r="BK1412" s="145">
        <f t="shared" si="119"/>
        <v>0</v>
      </c>
      <c r="BL1412" s="17" t="s">
        <v>293</v>
      </c>
      <c r="BM1412" s="144" t="s">
        <v>2819</v>
      </c>
    </row>
    <row r="1413" spans="2:65" s="1" customFormat="1" ht="16.5" customHeight="1">
      <c r="B1413" s="132"/>
      <c r="C1413" s="133" t="s">
        <v>2820</v>
      </c>
      <c r="D1413" s="133" t="s">
        <v>123</v>
      </c>
      <c r="E1413" s="134" t="s">
        <v>2821</v>
      </c>
      <c r="F1413" s="135" t="s">
        <v>2822</v>
      </c>
      <c r="G1413" s="136" t="s">
        <v>339</v>
      </c>
      <c r="H1413" s="137">
        <v>36.229999999999997</v>
      </c>
      <c r="I1413" s="138"/>
      <c r="J1413" s="139">
        <f t="shared" si="110"/>
        <v>0</v>
      </c>
      <c r="K1413" s="135" t="s">
        <v>1</v>
      </c>
      <c r="L1413" s="32"/>
      <c r="M1413" s="140" t="s">
        <v>1</v>
      </c>
      <c r="N1413" s="141" t="s">
        <v>43</v>
      </c>
      <c r="P1413" s="142">
        <f t="shared" si="111"/>
        <v>0</v>
      </c>
      <c r="Q1413" s="142">
        <v>0</v>
      </c>
      <c r="R1413" s="142">
        <f t="shared" si="112"/>
        <v>0</v>
      </c>
      <c r="S1413" s="142">
        <v>0</v>
      </c>
      <c r="T1413" s="143">
        <f t="shared" si="113"/>
        <v>0</v>
      </c>
      <c r="AR1413" s="144" t="s">
        <v>293</v>
      </c>
      <c r="AT1413" s="144" t="s">
        <v>123</v>
      </c>
      <c r="AU1413" s="144" t="s">
        <v>138</v>
      </c>
      <c r="AY1413" s="17" t="s">
        <v>120</v>
      </c>
      <c r="BE1413" s="145">
        <f t="shared" si="114"/>
        <v>0</v>
      </c>
      <c r="BF1413" s="145">
        <f t="shared" si="115"/>
        <v>0</v>
      </c>
      <c r="BG1413" s="145">
        <f t="shared" si="116"/>
        <v>0</v>
      </c>
      <c r="BH1413" s="145">
        <f t="shared" si="117"/>
        <v>0</v>
      </c>
      <c r="BI1413" s="145">
        <f t="shared" si="118"/>
        <v>0</v>
      </c>
      <c r="BJ1413" s="17" t="s">
        <v>129</v>
      </c>
      <c r="BK1413" s="145">
        <f t="shared" si="119"/>
        <v>0</v>
      </c>
      <c r="BL1413" s="17" t="s">
        <v>293</v>
      </c>
      <c r="BM1413" s="144" t="s">
        <v>2823</v>
      </c>
    </row>
    <row r="1414" spans="2:65" s="1" customFormat="1" ht="16.5" customHeight="1">
      <c r="B1414" s="132"/>
      <c r="C1414" s="133" t="s">
        <v>2824</v>
      </c>
      <c r="D1414" s="133" t="s">
        <v>123</v>
      </c>
      <c r="E1414" s="134" t="s">
        <v>2651</v>
      </c>
      <c r="F1414" s="135" t="s">
        <v>2652</v>
      </c>
      <c r="G1414" s="136" t="s">
        <v>339</v>
      </c>
      <c r="H1414" s="137">
        <v>42</v>
      </c>
      <c r="I1414" s="138"/>
      <c r="J1414" s="139">
        <f t="shared" si="110"/>
        <v>0</v>
      </c>
      <c r="K1414" s="135" t="s">
        <v>1</v>
      </c>
      <c r="L1414" s="32"/>
      <c r="M1414" s="140" t="s">
        <v>1</v>
      </c>
      <c r="N1414" s="141" t="s">
        <v>43</v>
      </c>
      <c r="P1414" s="142">
        <f t="shared" si="111"/>
        <v>0</v>
      </c>
      <c r="Q1414" s="142">
        <v>0</v>
      </c>
      <c r="R1414" s="142">
        <f t="shared" si="112"/>
        <v>0</v>
      </c>
      <c r="S1414" s="142">
        <v>0</v>
      </c>
      <c r="T1414" s="143">
        <f t="shared" si="113"/>
        <v>0</v>
      </c>
      <c r="AR1414" s="144" t="s">
        <v>293</v>
      </c>
      <c r="AT1414" s="144" t="s">
        <v>123</v>
      </c>
      <c r="AU1414" s="144" t="s">
        <v>138</v>
      </c>
      <c r="AY1414" s="17" t="s">
        <v>120</v>
      </c>
      <c r="BE1414" s="145">
        <f t="shared" si="114"/>
        <v>0</v>
      </c>
      <c r="BF1414" s="145">
        <f t="shared" si="115"/>
        <v>0</v>
      </c>
      <c r="BG1414" s="145">
        <f t="shared" si="116"/>
        <v>0</v>
      </c>
      <c r="BH1414" s="145">
        <f t="shared" si="117"/>
        <v>0</v>
      </c>
      <c r="BI1414" s="145">
        <f t="shared" si="118"/>
        <v>0</v>
      </c>
      <c r="BJ1414" s="17" t="s">
        <v>129</v>
      </c>
      <c r="BK1414" s="145">
        <f t="shared" si="119"/>
        <v>0</v>
      </c>
      <c r="BL1414" s="17" t="s">
        <v>293</v>
      </c>
      <c r="BM1414" s="144" t="s">
        <v>2825</v>
      </c>
    </row>
    <row r="1415" spans="2:65" s="1" customFormat="1" ht="16.5" customHeight="1">
      <c r="B1415" s="132"/>
      <c r="C1415" s="133" t="s">
        <v>2826</v>
      </c>
      <c r="D1415" s="133" t="s">
        <v>123</v>
      </c>
      <c r="E1415" s="134" t="s">
        <v>2655</v>
      </c>
      <c r="F1415" s="135" t="s">
        <v>2656</v>
      </c>
      <c r="G1415" s="136" t="s">
        <v>339</v>
      </c>
      <c r="H1415" s="137">
        <v>54</v>
      </c>
      <c r="I1415" s="138"/>
      <c r="J1415" s="139">
        <f t="shared" si="110"/>
        <v>0</v>
      </c>
      <c r="K1415" s="135" t="s">
        <v>1</v>
      </c>
      <c r="L1415" s="32"/>
      <c r="M1415" s="140" t="s">
        <v>1</v>
      </c>
      <c r="N1415" s="141" t="s">
        <v>43</v>
      </c>
      <c r="P1415" s="142">
        <f t="shared" si="111"/>
        <v>0</v>
      </c>
      <c r="Q1415" s="142">
        <v>0</v>
      </c>
      <c r="R1415" s="142">
        <f t="shared" si="112"/>
        <v>0</v>
      </c>
      <c r="S1415" s="142">
        <v>0</v>
      </c>
      <c r="T1415" s="143">
        <f t="shared" si="113"/>
        <v>0</v>
      </c>
      <c r="AR1415" s="144" t="s">
        <v>293</v>
      </c>
      <c r="AT1415" s="144" t="s">
        <v>123</v>
      </c>
      <c r="AU1415" s="144" t="s">
        <v>138</v>
      </c>
      <c r="AY1415" s="17" t="s">
        <v>120</v>
      </c>
      <c r="BE1415" s="145">
        <f t="shared" si="114"/>
        <v>0</v>
      </c>
      <c r="BF1415" s="145">
        <f t="shared" si="115"/>
        <v>0</v>
      </c>
      <c r="BG1415" s="145">
        <f t="shared" si="116"/>
        <v>0</v>
      </c>
      <c r="BH1415" s="145">
        <f t="shared" si="117"/>
        <v>0</v>
      </c>
      <c r="BI1415" s="145">
        <f t="shared" si="118"/>
        <v>0</v>
      </c>
      <c r="BJ1415" s="17" t="s">
        <v>129</v>
      </c>
      <c r="BK1415" s="145">
        <f t="shared" si="119"/>
        <v>0</v>
      </c>
      <c r="BL1415" s="17" t="s">
        <v>293</v>
      </c>
      <c r="BM1415" s="144" t="s">
        <v>2827</v>
      </c>
    </row>
    <row r="1416" spans="2:65" s="1" customFormat="1" ht="16.5" customHeight="1">
      <c r="B1416" s="132"/>
      <c r="C1416" s="133" t="s">
        <v>2828</v>
      </c>
      <c r="D1416" s="133" t="s">
        <v>123</v>
      </c>
      <c r="E1416" s="134" t="s">
        <v>2829</v>
      </c>
      <c r="F1416" s="135" t="s">
        <v>2830</v>
      </c>
      <c r="G1416" s="136" t="s">
        <v>339</v>
      </c>
      <c r="H1416" s="137">
        <v>22.28</v>
      </c>
      <c r="I1416" s="138"/>
      <c r="J1416" s="139">
        <f t="shared" si="110"/>
        <v>0</v>
      </c>
      <c r="K1416" s="135" t="s">
        <v>1</v>
      </c>
      <c r="L1416" s="32"/>
      <c r="M1416" s="140" t="s">
        <v>1</v>
      </c>
      <c r="N1416" s="141" t="s">
        <v>43</v>
      </c>
      <c r="P1416" s="142">
        <f t="shared" si="111"/>
        <v>0</v>
      </c>
      <c r="Q1416" s="142">
        <v>0</v>
      </c>
      <c r="R1416" s="142">
        <f t="shared" si="112"/>
        <v>0</v>
      </c>
      <c r="S1416" s="142">
        <v>0</v>
      </c>
      <c r="T1416" s="143">
        <f t="shared" si="113"/>
        <v>0</v>
      </c>
      <c r="AR1416" s="144" t="s">
        <v>293</v>
      </c>
      <c r="AT1416" s="144" t="s">
        <v>123</v>
      </c>
      <c r="AU1416" s="144" t="s">
        <v>138</v>
      </c>
      <c r="AY1416" s="17" t="s">
        <v>120</v>
      </c>
      <c r="BE1416" s="145">
        <f t="shared" si="114"/>
        <v>0</v>
      </c>
      <c r="BF1416" s="145">
        <f t="shared" si="115"/>
        <v>0</v>
      </c>
      <c r="BG1416" s="145">
        <f t="shared" si="116"/>
        <v>0</v>
      </c>
      <c r="BH1416" s="145">
        <f t="shared" si="117"/>
        <v>0</v>
      </c>
      <c r="BI1416" s="145">
        <f t="shared" si="118"/>
        <v>0</v>
      </c>
      <c r="BJ1416" s="17" t="s">
        <v>129</v>
      </c>
      <c r="BK1416" s="145">
        <f t="shared" si="119"/>
        <v>0</v>
      </c>
      <c r="BL1416" s="17" t="s">
        <v>293</v>
      </c>
      <c r="BM1416" s="144" t="s">
        <v>2831</v>
      </c>
    </row>
    <row r="1417" spans="2:65" s="1" customFormat="1" ht="16.5" customHeight="1">
      <c r="B1417" s="132"/>
      <c r="C1417" s="133" t="s">
        <v>2832</v>
      </c>
      <c r="D1417" s="133" t="s">
        <v>123</v>
      </c>
      <c r="E1417" s="134" t="s">
        <v>2833</v>
      </c>
      <c r="F1417" s="135" t="s">
        <v>2834</v>
      </c>
      <c r="G1417" s="136" t="s">
        <v>2506</v>
      </c>
      <c r="H1417" s="137">
        <v>72</v>
      </c>
      <c r="I1417" s="138"/>
      <c r="J1417" s="139">
        <f t="shared" si="110"/>
        <v>0</v>
      </c>
      <c r="K1417" s="135" t="s">
        <v>1</v>
      </c>
      <c r="L1417" s="32"/>
      <c r="M1417" s="140" t="s">
        <v>1</v>
      </c>
      <c r="N1417" s="141" t="s">
        <v>43</v>
      </c>
      <c r="P1417" s="142">
        <f t="shared" si="111"/>
        <v>0</v>
      </c>
      <c r="Q1417" s="142">
        <v>0</v>
      </c>
      <c r="R1417" s="142">
        <f t="shared" si="112"/>
        <v>0</v>
      </c>
      <c r="S1417" s="142">
        <v>0</v>
      </c>
      <c r="T1417" s="143">
        <f t="shared" si="113"/>
        <v>0</v>
      </c>
      <c r="AR1417" s="144" t="s">
        <v>293</v>
      </c>
      <c r="AT1417" s="144" t="s">
        <v>123</v>
      </c>
      <c r="AU1417" s="144" t="s">
        <v>138</v>
      </c>
      <c r="AY1417" s="17" t="s">
        <v>120</v>
      </c>
      <c r="BE1417" s="145">
        <f t="shared" si="114"/>
        <v>0</v>
      </c>
      <c r="BF1417" s="145">
        <f t="shared" si="115"/>
        <v>0</v>
      </c>
      <c r="BG1417" s="145">
        <f t="shared" si="116"/>
        <v>0</v>
      </c>
      <c r="BH1417" s="145">
        <f t="shared" si="117"/>
        <v>0</v>
      </c>
      <c r="BI1417" s="145">
        <f t="shared" si="118"/>
        <v>0</v>
      </c>
      <c r="BJ1417" s="17" t="s">
        <v>129</v>
      </c>
      <c r="BK1417" s="145">
        <f t="shared" si="119"/>
        <v>0</v>
      </c>
      <c r="BL1417" s="17" t="s">
        <v>293</v>
      </c>
      <c r="BM1417" s="144" t="s">
        <v>2835</v>
      </c>
    </row>
    <row r="1418" spans="2:65" s="1" customFormat="1" ht="21.75" customHeight="1">
      <c r="B1418" s="132"/>
      <c r="C1418" s="133" t="s">
        <v>2836</v>
      </c>
      <c r="D1418" s="133" t="s">
        <v>123</v>
      </c>
      <c r="E1418" s="134" t="s">
        <v>2837</v>
      </c>
      <c r="F1418" s="135" t="s">
        <v>2838</v>
      </c>
      <c r="G1418" s="136" t="s">
        <v>2506</v>
      </c>
      <c r="H1418" s="137">
        <v>42</v>
      </c>
      <c r="I1418" s="138"/>
      <c r="J1418" s="139">
        <f t="shared" si="110"/>
        <v>0</v>
      </c>
      <c r="K1418" s="135" t="s">
        <v>1</v>
      </c>
      <c r="L1418" s="32"/>
      <c r="M1418" s="140" t="s">
        <v>1</v>
      </c>
      <c r="N1418" s="141" t="s">
        <v>43</v>
      </c>
      <c r="P1418" s="142">
        <f t="shared" si="111"/>
        <v>0</v>
      </c>
      <c r="Q1418" s="142">
        <v>0</v>
      </c>
      <c r="R1418" s="142">
        <f t="shared" si="112"/>
        <v>0</v>
      </c>
      <c r="S1418" s="142">
        <v>0</v>
      </c>
      <c r="T1418" s="143">
        <f t="shared" si="113"/>
        <v>0</v>
      </c>
      <c r="AR1418" s="144" t="s">
        <v>293</v>
      </c>
      <c r="AT1418" s="144" t="s">
        <v>123</v>
      </c>
      <c r="AU1418" s="144" t="s">
        <v>138</v>
      </c>
      <c r="AY1418" s="17" t="s">
        <v>120</v>
      </c>
      <c r="BE1418" s="145">
        <f t="shared" si="114"/>
        <v>0</v>
      </c>
      <c r="BF1418" s="145">
        <f t="shared" si="115"/>
        <v>0</v>
      </c>
      <c r="BG1418" s="145">
        <f t="shared" si="116"/>
        <v>0</v>
      </c>
      <c r="BH1418" s="145">
        <f t="shared" si="117"/>
        <v>0</v>
      </c>
      <c r="BI1418" s="145">
        <f t="shared" si="118"/>
        <v>0</v>
      </c>
      <c r="BJ1418" s="17" t="s">
        <v>129</v>
      </c>
      <c r="BK1418" s="145">
        <f t="shared" si="119"/>
        <v>0</v>
      </c>
      <c r="BL1418" s="17" t="s">
        <v>293</v>
      </c>
      <c r="BM1418" s="144" t="s">
        <v>2839</v>
      </c>
    </row>
    <row r="1419" spans="2:65" s="1" customFormat="1" ht="24.2" customHeight="1">
      <c r="B1419" s="132"/>
      <c r="C1419" s="133" t="s">
        <v>2840</v>
      </c>
      <c r="D1419" s="133" t="s">
        <v>123</v>
      </c>
      <c r="E1419" s="134" t="s">
        <v>2667</v>
      </c>
      <c r="F1419" s="135" t="s">
        <v>2668</v>
      </c>
      <c r="G1419" s="136" t="s">
        <v>2506</v>
      </c>
      <c r="H1419" s="137">
        <v>2</v>
      </c>
      <c r="I1419" s="138"/>
      <c r="J1419" s="139">
        <f t="shared" si="110"/>
        <v>0</v>
      </c>
      <c r="K1419" s="135" t="s">
        <v>1</v>
      </c>
      <c r="L1419" s="32"/>
      <c r="M1419" s="140" t="s">
        <v>1</v>
      </c>
      <c r="N1419" s="141" t="s">
        <v>43</v>
      </c>
      <c r="P1419" s="142">
        <f t="shared" si="111"/>
        <v>0</v>
      </c>
      <c r="Q1419" s="142">
        <v>0</v>
      </c>
      <c r="R1419" s="142">
        <f t="shared" si="112"/>
        <v>0</v>
      </c>
      <c r="S1419" s="142">
        <v>0</v>
      </c>
      <c r="T1419" s="143">
        <f t="shared" si="113"/>
        <v>0</v>
      </c>
      <c r="AR1419" s="144" t="s">
        <v>293</v>
      </c>
      <c r="AT1419" s="144" t="s">
        <v>123</v>
      </c>
      <c r="AU1419" s="144" t="s">
        <v>138</v>
      </c>
      <c r="AY1419" s="17" t="s">
        <v>120</v>
      </c>
      <c r="BE1419" s="145">
        <f t="shared" si="114"/>
        <v>0</v>
      </c>
      <c r="BF1419" s="145">
        <f t="shared" si="115"/>
        <v>0</v>
      </c>
      <c r="BG1419" s="145">
        <f t="shared" si="116"/>
        <v>0</v>
      </c>
      <c r="BH1419" s="145">
        <f t="shared" si="117"/>
        <v>0</v>
      </c>
      <c r="BI1419" s="145">
        <f t="shared" si="118"/>
        <v>0</v>
      </c>
      <c r="BJ1419" s="17" t="s">
        <v>129</v>
      </c>
      <c r="BK1419" s="145">
        <f t="shared" si="119"/>
        <v>0</v>
      </c>
      <c r="BL1419" s="17" t="s">
        <v>293</v>
      </c>
      <c r="BM1419" s="144" t="s">
        <v>2841</v>
      </c>
    </row>
    <row r="1420" spans="2:65" s="1" customFormat="1" ht="16.5" customHeight="1">
      <c r="B1420" s="132"/>
      <c r="C1420" s="133" t="s">
        <v>2842</v>
      </c>
      <c r="D1420" s="133" t="s">
        <v>123</v>
      </c>
      <c r="E1420" s="134" t="s">
        <v>2843</v>
      </c>
      <c r="F1420" s="135" t="s">
        <v>2844</v>
      </c>
      <c r="G1420" s="136" t="s">
        <v>2506</v>
      </c>
      <c r="H1420" s="137">
        <v>2</v>
      </c>
      <c r="I1420" s="138"/>
      <c r="J1420" s="139">
        <f t="shared" si="110"/>
        <v>0</v>
      </c>
      <c r="K1420" s="135" t="s">
        <v>1</v>
      </c>
      <c r="L1420" s="32"/>
      <c r="M1420" s="140" t="s">
        <v>1</v>
      </c>
      <c r="N1420" s="141" t="s">
        <v>43</v>
      </c>
      <c r="P1420" s="142">
        <f t="shared" si="111"/>
        <v>0</v>
      </c>
      <c r="Q1420" s="142">
        <v>0</v>
      </c>
      <c r="R1420" s="142">
        <f t="shared" si="112"/>
        <v>0</v>
      </c>
      <c r="S1420" s="142">
        <v>0</v>
      </c>
      <c r="T1420" s="143">
        <f t="shared" si="113"/>
        <v>0</v>
      </c>
      <c r="AR1420" s="144" t="s">
        <v>293</v>
      </c>
      <c r="AT1420" s="144" t="s">
        <v>123</v>
      </c>
      <c r="AU1420" s="144" t="s">
        <v>138</v>
      </c>
      <c r="AY1420" s="17" t="s">
        <v>120</v>
      </c>
      <c r="BE1420" s="145">
        <f t="shared" si="114"/>
        <v>0</v>
      </c>
      <c r="BF1420" s="145">
        <f t="shared" si="115"/>
        <v>0</v>
      </c>
      <c r="BG1420" s="145">
        <f t="shared" si="116"/>
        <v>0</v>
      </c>
      <c r="BH1420" s="145">
        <f t="shared" si="117"/>
        <v>0</v>
      </c>
      <c r="BI1420" s="145">
        <f t="shared" si="118"/>
        <v>0</v>
      </c>
      <c r="BJ1420" s="17" t="s">
        <v>129</v>
      </c>
      <c r="BK1420" s="145">
        <f t="shared" si="119"/>
        <v>0</v>
      </c>
      <c r="BL1420" s="17" t="s">
        <v>293</v>
      </c>
      <c r="BM1420" s="144" t="s">
        <v>2845</v>
      </c>
    </row>
    <row r="1421" spans="2:65" s="1" customFormat="1" ht="21.75" customHeight="1">
      <c r="B1421" s="132"/>
      <c r="C1421" s="133" t="s">
        <v>2846</v>
      </c>
      <c r="D1421" s="133" t="s">
        <v>123</v>
      </c>
      <c r="E1421" s="134" t="s">
        <v>2847</v>
      </c>
      <c r="F1421" s="135" t="s">
        <v>2848</v>
      </c>
      <c r="G1421" s="136" t="s">
        <v>2506</v>
      </c>
      <c r="H1421" s="137">
        <v>2</v>
      </c>
      <c r="I1421" s="138"/>
      <c r="J1421" s="139">
        <f t="shared" si="110"/>
        <v>0</v>
      </c>
      <c r="K1421" s="135" t="s">
        <v>1</v>
      </c>
      <c r="L1421" s="32"/>
      <c r="M1421" s="140" t="s">
        <v>1</v>
      </c>
      <c r="N1421" s="141" t="s">
        <v>43</v>
      </c>
      <c r="P1421" s="142">
        <f t="shared" si="111"/>
        <v>0</v>
      </c>
      <c r="Q1421" s="142">
        <v>0</v>
      </c>
      <c r="R1421" s="142">
        <f t="shared" si="112"/>
        <v>0</v>
      </c>
      <c r="S1421" s="142">
        <v>0</v>
      </c>
      <c r="T1421" s="143">
        <f t="shared" si="113"/>
        <v>0</v>
      </c>
      <c r="AR1421" s="144" t="s">
        <v>293</v>
      </c>
      <c r="AT1421" s="144" t="s">
        <v>123</v>
      </c>
      <c r="AU1421" s="144" t="s">
        <v>138</v>
      </c>
      <c r="AY1421" s="17" t="s">
        <v>120</v>
      </c>
      <c r="BE1421" s="145">
        <f t="shared" si="114"/>
        <v>0</v>
      </c>
      <c r="BF1421" s="145">
        <f t="shared" si="115"/>
        <v>0</v>
      </c>
      <c r="BG1421" s="145">
        <f t="shared" si="116"/>
        <v>0</v>
      </c>
      <c r="BH1421" s="145">
        <f t="shared" si="117"/>
        <v>0</v>
      </c>
      <c r="BI1421" s="145">
        <f t="shared" si="118"/>
        <v>0</v>
      </c>
      <c r="BJ1421" s="17" t="s">
        <v>129</v>
      </c>
      <c r="BK1421" s="145">
        <f t="shared" si="119"/>
        <v>0</v>
      </c>
      <c r="BL1421" s="17" t="s">
        <v>293</v>
      </c>
      <c r="BM1421" s="144" t="s">
        <v>2849</v>
      </c>
    </row>
    <row r="1422" spans="2:65" s="1" customFormat="1" ht="33" customHeight="1">
      <c r="B1422" s="132"/>
      <c r="C1422" s="133" t="s">
        <v>2850</v>
      </c>
      <c r="D1422" s="133" t="s">
        <v>123</v>
      </c>
      <c r="E1422" s="134" t="s">
        <v>2679</v>
      </c>
      <c r="F1422" s="135" t="s">
        <v>2680</v>
      </c>
      <c r="G1422" s="136" t="s">
        <v>2506</v>
      </c>
      <c r="H1422" s="137">
        <v>6</v>
      </c>
      <c r="I1422" s="138"/>
      <c r="J1422" s="139">
        <f t="shared" si="110"/>
        <v>0</v>
      </c>
      <c r="K1422" s="135" t="s">
        <v>1</v>
      </c>
      <c r="L1422" s="32"/>
      <c r="M1422" s="140" t="s">
        <v>1</v>
      </c>
      <c r="N1422" s="141" t="s">
        <v>43</v>
      </c>
      <c r="P1422" s="142">
        <f t="shared" si="111"/>
        <v>0</v>
      </c>
      <c r="Q1422" s="142">
        <v>0</v>
      </c>
      <c r="R1422" s="142">
        <f t="shared" si="112"/>
        <v>0</v>
      </c>
      <c r="S1422" s="142">
        <v>0</v>
      </c>
      <c r="T1422" s="143">
        <f t="shared" si="113"/>
        <v>0</v>
      </c>
      <c r="AR1422" s="144" t="s">
        <v>293</v>
      </c>
      <c r="AT1422" s="144" t="s">
        <v>123</v>
      </c>
      <c r="AU1422" s="144" t="s">
        <v>138</v>
      </c>
      <c r="AY1422" s="17" t="s">
        <v>120</v>
      </c>
      <c r="BE1422" s="145">
        <f t="shared" si="114"/>
        <v>0</v>
      </c>
      <c r="BF1422" s="145">
        <f t="shared" si="115"/>
        <v>0</v>
      </c>
      <c r="BG1422" s="145">
        <f t="shared" si="116"/>
        <v>0</v>
      </c>
      <c r="BH1422" s="145">
        <f t="shared" si="117"/>
        <v>0</v>
      </c>
      <c r="BI1422" s="145">
        <f t="shared" si="118"/>
        <v>0</v>
      </c>
      <c r="BJ1422" s="17" t="s">
        <v>129</v>
      </c>
      <c r="BK1422" s="145">
        <f t="shared" si="119"/>
        <v>0</v>
      </c>
      <c r="BL1422" s="17" t="s">
        <v>293</v>
      </c>
      <c r="BM1422" s="144" t="s">
        <v>2851</v>
      </c>
    </row>
    <row r="1423" spans="2:65" s="1" customFormat="1" ht="33" customHeight="1">
      <c r="B1423" s="132"/>
      <c r="C1423" s="133" t="s">
        <v>2852</v>
      </c>
      <c r="D1423" s="133" t="s">
        <v>123</v>
      </c>
      <c r="E1423" s="134" t="s">
        <v>2853</v>
      </c>
      <c r="F1423" s="135" t="s">
        <v>2854</v>
      </c>
      <c r="G1423" s="136" t="s">
        <v>2506</v>
      </c>
      <c r="H1423" s="137">
        <v>2</v>
      </c>
      <c r="I1423" s="138"/>
      <c r="J1423" s="139">
        <f t="shared" si="110"/>
        <v>0</v>
      </c>
      <c r="K1423" s="135" t="s">
        <v>1</v>
      </c>
      <c r="L1423" s="32"/>
      <c r="M1423" s="140" t="s">
        <v>1</v>
      </c>
      <c r="N1423" s="141" t="s">
        <v>43</v>
      </c>
      <c r="P1423" s="142">
        <f t="shared" si="111"/>
        <v>0</v>
      </c>
      <c r="Q1423" s="142">
        <v>0</v>
      </c>
      <c r="R1423" s="142">
        <f t="shared" si="112"/>
        <v>0</v>
      </c>
      <c r="S1423" s="142">
        <v>0</v>
      </c>
      <c r="T1423" s="143">
        <f t="shared" si="113"/>
        <v>0</v>
      </c>
      <c r="AR1423" s="144" t="s">
        <v>293</v>
      </c>
      <c r="AT1423" s="144" t="s">
        <v>123</v>
      </c>
      <c r="AU1423" s="144" t="s">
        <v>138</v>
      </c>
      <c r="AY1423" s="17" t="s">
        <v>120</v>
      </c>
      <c r="BE1423" s="145">
        <f t="shared" si="114"/>
        <v>0</v>
      </c>
      <c r="BF1423" s="145">
        <f t="shared" si="115"/>
        <v>0</v>
      </c>
      <c r="BG1423" s="145">
        <f t="shared" si="116"/>
        <v>0</v>
      </c>
      <c r="BH1423" s="145">
        <f t="shared" si="117"/>
        <v>0</v>
      </c>
      <c r="BI1423" s="145">
        <f t="shared" si="118"/>
        <v>0</v>
      </c>
      <c r="BJ1423" s="17" t="s">
        <v>129</v>
      </c>
      <c r="BK1423" s="145">
        <f t="shared" si="119"/>
        <v>0</v>
      </c>
      <c r="BL1423" s="17" t="s">
        <v>293</v>
      </c>
      <c r="BM1423" s="144" t="s">
        <v>2855</v>
      </c>
    </row>
    <row r="1424" spans="2:65" s="1" customFormat="1" ht="33" customHeight="1">
      <c r="B1424" s="132"/>
      <c r="C1424" s="133" t="s">
        <v>2856</v>
      </c>
      <c r="D1424" s="133" t="s">
        <v>123</v>
      </c>
      <c r="E1424" s="134" t="s">
        <v>2857</v>
      </c>
      <c r="F1424" s="135" t="s">
        <v>2858</v>
      </c>
      <c r="G1424" s="136" t="s">
        <v>2506</v>
      </c>
      <c r="H1424" s="137">
        <v>12</v>
      </c>
      <c r="I1424" s="138"/>
      <c r="J1424" s="139">
        <f t="shared" si="110"/>
        <v>0</v>
      </c>
      <c r="K1424" s="135" t="s">
        <v>1</v>
      </c>
      <c r="L1424" s="32"/>
      <c r="M1424" s="140" t="s">
        <v>1</v>
      </c>
      <c r="N1424" s="141" t="s">
        <v>43</v>
      </c>
      <c r="P1424" s="142">
        <f t="shared" si="111"/>
        <v>0</v>
      </c>
      <c r="Q1424" s="142">
        <v>0</v>
      </c>
      <c r="R1424" s="142">
        <f t="shared" si="112"/>
        <v>0</v>
      </c>
      <c r="S1424" s="142">
        <v>0</v>
      </c>
      <c r="T1424" s="143">
        <f t="shared" si="113"/>
        <v>0</v>
      </c>
      <c r="AR1424" s="144" t="s">
        <v>293</v>
      </c>
      <c r="AT1424" s="144" t="s">
        <v>123</v>
      </c>
      <c r="AU1424" s="144" t="s">
        <v>138</v>
      </c>
      <c r="AY1424" s="17" t="s">
        <v>120</v>
      </c>
      <c r="BE1424" s="145">
        <f t="shared" si="114"/>
        <v>0</v>
      </c>
      <c r="BF1424" s="145">
        <f t="shared" si="115"/>
        <v>0</v>
      </c>
      <c r="BG1424" s="145">
        <f t="shared" si="116"/>
        <v>0</v>
      </c>
      <c r="BH1424" s="145">
        <f t="shared" si="117"/>
        <v>0</v>
      </c>
      <c r="BI1424" s="145">
        <f t="shared" si="118"/>
        <v>0</v>
      </c>
      <c r="BJ1424" s="17" t="s">
        <v>129</v>
      </c>
      <c r="BK1424" s="145">
        <f t="shared" si="119"/>
        <v>0</v>
      </c>
      <c r="BL1424" s="17" t="s">
        <v>293</v>
      </c>
      <c r="BM1424" s="144" t="s">
        <v>2859</v>
      </c>
    </row>
    <row r="1425" spans="2:65" s="1" customFormat="1" ht="33" customHeight="1">
      <c r="B1425" s="132"/>
      <c r="C1425" s="133" t="s">
        <v>2860</v>
      </c>
      <c r="D1425" s="133" t="s">
        <v>123</v>
      </c>
      <c r="E1425" s="134" t="s">
        <v>2861</v>
      </c>
      <c r="F1425" s="135" t="s">
        <v>2862</v>
      </c>
      <c r="G1425" s="136" t="s">
        <v>2506</v>
      </c>
      <c r="H1425" s="137">
        <v>2</v>
      </c>
      <c r="I1425" s="138"/>
      <c r="J1425" s="139">
        <f t="shared" si="110"/>
        <v>0</v>
      </c>
      <c r="K1425" s="135" t="s">
        <v>1</v>
      </c>
      <c r="L1425" s="32"/>
      <c r="M1425" s="140" t="s">
        <v>1</v>
      </c>
      <c r="N1425" s="141" t="s">
        <v>43</v>
      </c>
      <c r="P1425" s="142">
        <f t="shared" si="111"/>
        <v>0</v>
      </c>
      <c r="Q1425" s="142">
        <v>0</v>
      </c>
      <c r="R1425" s="142">
        <f t="shared" si="112"/>
        <v>0</v>
      </c>
      <c r="S1425" s="142">
        <v>0</v>
      </c>
      <c r="T1425" s="143">
        <f t="shared" si="113"/>
        <v>0</v>
      </c>
      <c r="AR1425" s="144" t="s">
        <v>293</v>
      </c>
      <c r="AT1425" s="144" t="s">
        <v>123</v>
      </c>
      <c r="AU1425" s="144" t="s">
        <v>138</v>
      </c>
      <c r="AY1425" s="17" t="s">
        <v>120</v>
      </c>
      <c r="BE1425" s="145">
        <f t="shared" si="114"/>
        <v>0</v>
      </c>
      <c r="BF1425" s="145">
        <f t="shared" si="115"/>
        <v>0</v>
      </c>
      <c r="BG1425" s="145">
        <f t="shared" si="116"/>
        <v>0</v>
      </c>
      <c r="BH1425" s="145">
        <f t="shared" si="117"/>
        <v>0</v>
      </c>
      <c r="BI1425" s="145">
        <f t="shared" si="118"/>
        <v>0</v>
      </c>
      <c r="BJ1425" s="17" t="s">
        <v>129</v>
      </c>
      <c r="BK1425" s="145">
        <f t="shared" si="119"/>
        <v>0</v>
      </c>
      <c r="BL1425" s="17" t="s">
        <v>293</v>
      </c>
      <c r="BM1425" s="144" t="s">
        <v>2863</v>
      </c>
    </row>
    <row r="1426" spans="2:65" s="11" customFormat="1" ht="20.85" customHeight="1">
      <c r="B1426" s="120"/>
      <c r="D1426" s="121" t="s">
        <v>76</v>
      </c>
      <c r="E1426" s="130" t="s">
        <v>2864</v>
      </c>
      <c r="F1426" s="130" t="s">
        <v>2865</v>
      </c>
      <c r="I1426" s="123"/>
      <c r="J1426" s="131">
        <f>BK1426</f>
        <v>0</v>
      </c>
      <c r="L1426" s="120"/>
      <c r="M1426" s="125"/>
      <c r="P1426" s="126">
        <f>SUM(P1427:P1432)</f>
        <v>0</v>
      </c>
      <c r="R1426" s="126">
        <f>SUM(R1427:R1432)</f>
        <v>0</v>
      </c>
      <c r="T1426" s="127">
        <f>SUM(T1427:T1432)</f>
        <v>0</v>
      </c>
      <c r="AR1426" s="121" t="s">
        <v>85</v>
      </c>
      <c r="AT1426" s="128" t="s">
        <v>76</v>
      </c>
      <c r="AU1426" s="128" t="s">
        <v>129</v>
      </c>
      <c r="AY1426" s="121" t="s">
        <v>120</v>
      </c>
      <c r="BK1426" s="129">
        <f>SUM(BK1427:BK1432)</f>
        <v>0</v>
      </c>
    </row>
    <row r="1427" spans="2:65" s="1" customFormat="1" ht="16.5" customHeight="1">
      <c r="B1427" s="132"/>
      <c r="C1427" s="133" t="s">
        <v>2866</v>
      </c>
      <c r="D1427" s="133" t="s">
        <v>123</v>
      </c>
      <c r="E1427" s="134" t="s">
        <v>2867</v>
      </c>
      <c r="F1427" s="135" t="s">
        <v>2868</v>
      </c>
      <c r="G1427" s="136" t="s">
        <v>339</v>
      </c>
      <c r="H1427" s="137">
        <v>28.55</v>
      </c>
      <c r="I1427" s="138"/>
      <c r="J1427" s="139">
        <f t="shared" ref="J1427:J1432" si="120">ROUND(I1427*H1427,2)</f>
        <v>0</v>
      </c>
      <c r="K1427" s="135" t="s">
        <v>1</v>
      </c>
      <c r="L1427" s="32"/>
      <c r="M1427" s="140" t="s">
        <v>1</v>
      </c>
      <c r="N1427" s="141" t="s">
        <v>43</v>
      </c>
      <c r="P1427" s="142">
        <f t="shared" ref="P1427:P1432" si="121">O1427*H1427</f>
        <v>0</v>
      </c>
      <c r="Q1427" s="142">
        <v>0</v>
      </c>
      <c r="R1427" s="142">
        <f t="shared" ref="R1427:R1432" si="122">Q1427*H1427</f>
        <v>0</v>
      </c>
      <c r="S1427" s="142">
        <v>0</v>
      </c>
      <c r="T1427" s="143">
        <f t="shared" ref="T1427:T1432" si="123">S1427*H1427</f>
        <v>0</v>
      </c>
      <c r="AR1427" s="144" t="s">
        <v>293</v>
      </c>
      <c r="AT1427" s="144" t="s">
        <v>123</v>
      </c>
      <c r="AU1427" s="144" t="s">
        <v>138</v>
      </c>
      <c r="AY1427" s="17" t="s">
        <v>120</v>
      </c>
      <c r="BE1427" s="145">
        <f t="shared" ref="BE1427:BE1432" si="124">IF(N1427="základní",J1427,0)</f>
        <v>0</v>
      </c>
      <c r="BF1427" s="145">
        <f t="shared" ref="BF1427:BF1432" si="125">IF(N1427="snížená",J1427,0)</f>
        <v>0</v>
      </c>
      <c r="BG1427" s="145">
        <f t="shared" ref="BG1427:BG1432" si="126">IF(N1427="zákl. přenesená",J1427,0)</f>
        <v>0</v>
      </c>
      <c r="BH1427" s="145">
        <f t="shared" ref="BH1427:BH1432" si="127">IF(N1427="sníž. přenesená",J1427,0)</f>
        <v>0</v>
      </c>
      <c r="BI1427" s="145">
        <f t="shared" ref="BI1427:BI1432" si="128">IF(N1427="nulová",J1427,0)</f>
        <v>0</v>
      </c>
      <c r="BJ1427" s="17" t="s">
        <v>129</v>
      </c>
      <c r="BK1427" s="145">
        <f t="shared" ref="BK1427:BK1432" si="129">ROUND(I1427*H1427,2)</f>
        <v>0</v>
      </c>
      <c r="BL1427" s="17" t="s">
        <v>293</v>
      </c>
      <c r="BM1427" s="144" t="s">
        <v>2869</v>
      </c>
    </row>
    <row r="1428" spans="2:65" s="1" customFormat="1" ht="16.5" customHeight="1">
      <c r="B1428" s="132"/>
      <c r="C1428" s="133" t="s">
        <v>2870</v>
      </c>
      <c r="D1428" s="133" t="s">
        <v>123</v>
      </c>
      <c r="E1428" s="134" t="s">
        <v>2705</v>
      </c>
      <c r="F1428" s="135" t="s">
        <v>2706</v>
      </c>
      <c r="G1428" s="136" t="s">
        <v>339</v>
      </c>
      <c r="H1428" s="137">
        <v>7.72</v>
      </c>
      <c r="I1428" s="138"/>
      <c r="J1428" s="139">
        <f t="shared" si="120"/>
        <v>0</v>
      </c>
      <c r="K1428" s="135" t="s">
        <v>1</v>
      </c>
      <c r="L1428" s="32"/>
      <c r="M1428" s="140" t="s">
        <v>1</v>
      </c>
      <c r="N1428" s="141" t="s">
        <v>43</v>
      </c>
      <c r="P1428" s="142">
        <f t="shared" si="121"/>
        <v>0</v>
      </c>
      <c r="Q1428" s="142">
        <v>0</v>
      </c>
      <c r="R1428" s="142">
        <f t="shared" si="122"/>
        <v>0</v>
      </c>
      <c r="S1428" s="142">
        <v>0</v>
      </c>
      <c r="T1428" s="143">
        <f t="shared" si="123"/>
        <v>0</v>
      </c>
      <c r="AR1428" s="144" t="s">
        <v>293</v>
      </c>
      <c r="AT1428" s="144" t="s">
        <v>123</v>
      </c>
      <c r="AU1428" s="144" t="s">
        <v>138</v>
      </c>
      <c r="AY1428" s="17" t="s">
        <v>120</v>
      </c>
      <c r="BE1428" s="145">
        <f t="shared" si="124"/>
        <v>0</v>
      </c>
      <c r="BF1428" s="145">
        <f t="shared" si="125"/>
        <v>0</v>
      </c>
      <c r="BG1428" s="145">
        <f t="shared" si="126"/>
        <v>0</v>
      </c>
      <c r="BH1428" s="145">
        <f t="shared" si="127"/>
        <v>0</v>
      </c>
      <c r="BI1428" s="145">
        <f t="shared" si="128"/>
        <v>0</v>
      </c>
      <c r="BJ1428" s="17" t="s">
        <v>129</v>
      </c>
      <c r="BK1428" s="145">
        <f t="shared" si="129"/>
        <v>0</v>
      </c>
      <c r="BL1428" s="17" t="s">
        <v>293</v>
      </c>
      <c r="BM1428" s="144" t="s">
        <v>2871</v>
      </c>
    </row>
    <row r="1429" spans="2:65" s="1" customFormat="1" ht="16.5" customHeight="1">
      <c r="B1429" s="132"/>
      <c r="C1429" s="133" t="s">
        <v>2872</v>
      </c>
      <c r="D1429" s="133" t="s">
        <v>123</v>
      </c>
      <c r="E1429" s="134" t="s">
        <v>2709</v>
      </c>
      <c r="F1429" s="135" t="s">
        <v>2710</v>
      </c>
      <c r="G1429" s="136" t="s">
        <v>339</v>
      </c>
      <c r="H1429" s="137">
        <v>5.53</v>
      </c>
      <c r="I1429" s="138"/>
      <c r="J1429" s="139">
        <f t="shared" si="120"/>
        <v>0</v>
      </c>
      <c r="K1429" s="135" t="s">
        <v>1</v>
      </c>
      <c r="L1429" s="32"/>
      <c r="M1429" s="140" t="s">
        <v>1</v>
      </c>
      <c r="N1429" s="141" t="s">
        <v>43</v>
      </c>
      <c r="P1429" s="142">
        <f t="shared" si="121"/>
        <v>0</v>
      </c>
      <c r="Q1429" s="142">
        <v>0</v>
      </c>
      <c r="R1429" s="142">
        <f t="shared" si="122"/>
        <v>0</v>
      </c>
      <c r="S1429" s="142">
        <v>0</v>
      </c>
      <c r="T1429" s="143">
        <f t="shared" si="123"/>
        <v>0</v>
      </c>
      <c r="AR1429" s="144" t="s">
        <v>293</v>
      </c>
      <c r="AT1429" s="144" t="s">
        <v>123</v>
      </c>
      <c r="AU1429" s="144" t="s">
        <v>138</v>
      </c>
      <c r="AY1429" s="17" t="s">
        <v>120</v>
      </c>
      <c r="BE1429" s="145">
        <f t="shared" si="124"/>
        <v>0</v>
      </c>
      <c r="BF1429" s="145">
        <f t="shared" si="125"/>
        <v>0</v>
      </c>
      <c r="BG1429" s="145">
        <f t="shared" si="126"/>
        <v>0</v>
      </c>
      <c r="BH1429" s="145">
        <f t="shared" si="127"/>
        <v>0</v>
      </c>
      <c r="BI1429" s="145">
        <f t="shared" si="128"/>
        <v>0</v>
      </c>
      <c r="BJ1429" s="17" t="s">
        <v>129</v>
      </c>
      <c r="BK1429" s="145">
        <f t="shared" si="129"/>
        <v>0</v>
      </c>
      <c r="BL1429" s="17" t="s">
        <v>293</v>
      </c>
      <c r="BM1429" s="144" t="s">
        <v>2873</v>
      </c>
    </row>
    <row r="1430" spans="2:65" s="1" customFormat="1" ht="16.5" customHeight="1">
      <c r="B1430" s="132"/>
      <c r="C1430" s="133" t="s">
        <v>2874</v>
      </c>
      <c r="D1430" s="133" t="s">
        <v>123</v>
      </c>
      <c r="E1430" s="134" t="s">
        <v>2875</v>
      </c>
      <c r="F1430" s="135" t="s">
        <v>2876</v>
      </c>
      <c r="G1430" s="136" t="s">
        <v>2506</v>
      </c>
      <c r="H1430" s="137">
        <v>10</v>
      </c>
      <c r="I1430" s="138"/>
      <c r="J1430" s="139">
        <f t="shared" si="120"/>
        <v>0</v>
      </c>
      <c r="K1430" s="135" t="s">
        <v>1</v>
      </c>
      <c r="L1430" s="32"/>
      <c r="M1430" s="140" t="s">
        <v>1</v>
      </c>
      <c r="N1430" s="141" t="s">
        <v>43</v>
      </c>
      <c r="P1430" s="142">
        <f t="shared" si="121"/>
        <v>0</v>
      </c>
      <c r="Q1430" s="142">
        <v>0</v>
      </c>
      <c r="R1430" s="142">
        <f t="shared" si="122"/>
        <v>0</v>
      </c>
      <c r="S1430" s="142">
        <v>0</v>
      </c>
      <c r="T1430" s="143">
        <f t="shared" si="123"/>
        <v>0</v>
      </c>
      <c r="AR1430" s="144" t="s">
        <v>293</v>
      </c>
      <c r="AT1430" s="144" t="s">
        <v>123</v>
      </c>
      <c r="AU1430" s="144" t="s">
        <v>138</v>
      </c>
      <c r="AY1430" s="17" t="s">
        <v>120</v>
      </c>
      <c r="BE1430" s="145">
        <f t="shared" si="124"/>
        <v>0</v>
      </c>
      <c r="BF1430" s="145">
        <f t="shared" si="125"/>
        <v>0</v>
      </c>
      <c r="BG1430" s="145">
        <f t="shared" si="126"/>
        <v>0</v>
      </c>
      <c r="BH1430" s="145">
        <f t="shared" si="127"/>
        <v>0</v>
      </c>
      <c r="BI1430" s="145">
        <f t="shared" si="128"/>
        <v>0</v>
      </c>
      <c r="BJ1430" s="17" t="s">
        <v>129</v>
      </c>
      <c r="BK1430" s="145">
        <f t="shared" si="129"/>
        <v>0</v>
      </c>
      <c r="BL1430" s="17" t="s">
        <v>293</v>
      </c>
      <c r="BM1430" s="144" t="s">
        <v>2877</v>
      </c>
    </row>
    <row r="1431" spans="2:65" s="1" customFormat="1" ht="16.5" customHeight="1">
      <c r="B1431" s="132"/>
      <c r="C1431" s="133" t="s">
        <v>2878</v>
      </c>
      <c r="D1431" s="133" t="s">
        <v>123</v>
      </c>
      <c r="E1431" s="134" t="s">
        <v>2729</v>
      </c>
      <c r="F1431" s="135" t="s">
        <v>2730</v>
      </c>
      <c r="G1431" s="136" t="s">
        <v>2506</v>
      </c>
      <c r="H1431" s="137">
        <v>10</v>
      </c>
      <c r="I1431" s="138"/>
      <c r="J1431" s="139">
        <f t="shared" si="120"/>
        <v>0</v>
      </c>
      <c r="K1431" s="135" t="s">
        <v>1</v>
      </c>
      <c r="L1431" s="32"/>
      <c r="M1431" s="140" t="s">
        <v>1</v>
      </c>
      <c r="N1431" s="141" t="s">
        <v>43</v>
      </c>
      <c r="P1431" s="142">
        <f t="shared" si="121"/>
        <v>0</v>
      </c>
      <c r="Q1431" s="142">
        <v>0</v>
      </c>
      <c r="R1431" s="142">
        <f t="shared" si="122"/>
        <v>0</v>
      </c>
      <c r="S1431" s="142">
        <v>0</v>
      </c>
      <c r="T1431" s="143">
        <f t="shared" si="123"/>
        <v>0</v>
      </c>
      <c r="AR1431" s="144" t="s">
        <v>293</v>
      </c>
      <c r="AT1431" s="144" t="s">
        <v>123</v>
      </c>
      <c r="AU1431" s="144" t="s">
        <v>138</v>
      </c>
      <c r="AY1431" s="17" t="s">
        <v>120</v>
      </c>
      <c r="BE1431" s="145">
        <f t="shared" si="124"/>
        <v>0</v>
      </c>
      <c r="BF1431" s="145">
        <f t="shared" si="125"/>
        <v>0</v>
      </c>
      <c r="BG1431" s="145">
        <f t="shared" si="126"/>
        <v>0</v>
      </c>
      <c r="BH1431" s="145">
        <f t="shared" si="127"/>
        <v>0</v>
      </c>
      <c r="BI1431" s="145">
        <f t="shared" si="128"/>
        <v>0</v>
      </c>
      <c r="BJ1431" s="17" t="s">
        <v>129</v>
      </c>
      <c r="BK1431" s="145">
        <f t="shared" si="129"/>
        <v>0</v>
      </c>
      <c r="BL1431" s="17" t="s">
        <v>293</v>
      </c>
      <c r="BM1431" s="144" t="s">
        <v>2879</v>
      </c>
    </row>
    <row r="1432" spans="2:65" s="1" customFormat="1" ht="16.5" customHeight="1">
      <c r="B1432" s="132"/>
      <c r="C1432" s="133" t="s">
        <v>2880</v>
      </c>
      <c r="D1432" s="133" t="s">
        <v>123</v>
      </c>
      <c r="E1432" s="134" t="s">
        <v>2733</v>
      </c>
      <c r="F1432" s="135" t="s">
        <v>2734</v>
      </c>
      <c r="G1432" s="136" t="s">
        <v>2506</v>
      </c>
      <c r="H1432" s="137">
        <v>10</v>
      </c>
      <c r="I1432" s="138"/>
      <c r="J1432" s="139">
        <f t="shared" si="120"/>
        <v>0</v>
      </c>
      <c r="K1432" s="135" t="s">
        <v>1</v>
      </c>
      <c r="L1432" s="32"/>
      <c r="M1432" s="140" t="s">
        <v>1</v>
      </c>
      <c r="N1432" s="141" t="s">
        <v>43</v>
      </c>
      <c r="P1432" s="142">
        <f t="shared" si="121"/>
        <v>0</v>
      </c>
      <c r="Q1432" s="142">
        <v>0</v>
      </c>
      <c r="R1432" s="142">
        <f t="shared" si="122"/>
        <v>0</v>
      </c>
      <c r="S1432" s="142">
        <v>0</v>
      </c>
      <c r="T1432" s="143">
        <f t="shared" si="123"/>
        <v>0</v>
      </c>
      <c r="AR1432" s="144" t="s">
        <v>293</v>
      </c>
      <c r="AT1432" s="144" t="s">
        <v>123</v>
      </c>
      <c r="AU1432" s="144" t="s">
        <v>138</v>
      </c>
      <c r="AY1432" s="17" t="s">
        <v>120</v>
      </c>
      <c r="BE1432" s="145">
        <f t="shared" si="124"/>
        <v>0</v>
      </c>
      <c r="BF1432" s="145">
        <f t="shared" si="125"/>
        <v>0</v>
      </c>
      <c r="BG1432" s="145">
        <f t="shared" si="126"/>
        <v>0</v>
      </c>
      <c r="BH1432" s="145">
        <f t="shared" si="127"/>
        <v>0</v>
      </c>
      <c r="BI1432" s="145">
        <f t="shared" si="128"/>
        <v>0</v>
      </c>
      <c r="BJ1432" s="17" t="s">
        <v>129</v>
      </c>
      <c r="BK1432" s="145">
        <f t="shared" si="129"/>
        <v>0</v>
      </c>
      <c r="BL1432" s="17" t="s">
        <v>293</v>
      </c>
      <c r="BM1432" s="144" t="s">
        <v>2881</v>
      </c>
    </row>
    <row r="1433" spans="2:65" s="11" customFormat="1" ht="20.85" customHeight="1">
      <c r="B1433" s="120"/>
      <c r="D1433" s="121" t="s">
        <v>76</v>
      </c>
      <c r="E1433" s="130" t="s">
        <v>2882</v>
      </c>
      <c r="F1433" s="130" t="s">
        <v>2883</v>
      </c>
      <c r="I1433" s="123"/>
      <c r="J1433" s="131">
        <f>BK1433</f>
        <v>0</v>
      </c>
      <c r="L1433" s="120"/>
      <c r="M1433" s="125"/>
      <c r="P1433" s="126">
        <f>SUM(P1434:P1462)</f>
        <v>0</v>
      </c>
      <c r="R1433" s="126">
        <f>SUM(R1434:R1462)</f>
        <v>0</v>
      </c>
      <c r="T1433" s="127">
        <f>SUM(T1434:T1462)</f>
        <v>0</v>
      </c>
      <c r="AR1433" s="121" t="s">
        <v>85</v>
      </c>
      <c r="AT1433" s="128" t="s">
        <v>76</v>
      </c>
      <c r="AU1433" s="128" t="s">
        <v>129</v>
      </c>
      <c r="AY1433" s="121" t="s">
        <v>120</v>
      </c>
      <c r="BK1433" s="129">
        <f>SUM(BK1434:BK1462)</f>
        <v>0</v>
      </c>
    </row>
    <row r="1434" spans="2:65" s="1" customFormat="1" ht="33" customHeight="1">
      <c r="B1434" s="132"/>
      <c r="C1434" s="133" t="s">
        <v>2884</v>
      </c>
      <c r="D1434" s="133" t="s">
        <v>123</v>
      </c>
      <c r="E1434" s="134" t="s">
        <v>2743</v>
      </c>
      <c r="F1434" s="135" t="s">
        <v>2744</v>
      </c>
      <c r="G1434" s="136" t="s">
        <v>2506</v>
      </c>
      <c r="H1434" s="137">
        <v>10</v>
      </c>
      <c r="I1434" s="138"/>
      <c r="J1434" s="139">
        <f t="shared" ref="J1434:J1462" si="130">ROUND(I1434*H1434,2)</f>
        <v>0</v>
      </c>
      <c r="K1434" s="135" t="s">
        <v>1</v>
      </c>
      <c r="L1434" s="32"/>
      <c r="M1434" s="140" t="s">
        <v>1</v>
      </c>
      <c r="N1434" s="141" t="s">
        <v>43</v>
      </c>
      <c r="P1434" s="142">
        <f t="shared" ref="P1434:P1462" si="131">O1434*H1434</f>
        <v>0</v>
      </c>
      <c r="Q1434" s="142">
        <v>0</v>
      </c>
      <c r="R1434" s="142">
        <f t="shared" ref="R1434:R1462" si="132">Q1434*H1434</f>
        <v>0</v>
      </c>
      <c r="S1434" s="142">
        <v>0</v>
      </c>
      <c r="T1434" s="143">
        <f t="shared" ref="T1434:T1462" si="133">S1434*H1434</f>
        <v>0</v>
      </c>
      <c r="AR1434" s="144" t="s">
        <v>293</v>
      </c>
      <c r="AT1434" s="144" t="s">
        <v>123</v>
      </c>
      <c r="AU1434" s="144" t="s">
        <v>138</v>
      </c>
      <c r="AY1434" s="17" t="s">
        <v>120</v>
      </c>
      <c r="BE1434" s="145">
        <f t="shared" ref="BE1434:BE1462" si="134">IF(N1434="základní",J1434,0)</f>
        <v>0</v>
      </c>
      <c r="BF1434" s="145">
        <f t="shared" ref="BF1434:BF1462" si="135">IF(N1434="snížená",J1434,0)</f>
        <v>0</v>
      </c>
      <c r="BG1434" s="145">
        <f t="shared" ref="BG1434:BG1462" si="136">IF(N1434="zákl. přenesená",J1434,0)</f>
        <v>0</v>
      </c>
      <c r="BH1434" s="145">
        <f t="shared" ref="BH1434:BH1462" si="137">IF(N1434="sníž. přenesená",J1434,0)</f>
        <v>0</v>
      </c>
      <c r="BI1434" s="145">
        <f t="shared" ref="BI1434:BI1462" si="138">IF(N1434="nulová",J1434,0)</f>
        <v>0</v>
      </c>
      <c r="BJ1434" s="17" t="s">
        <v>129</v>
      </c>
      <c r="BK1434" s="145">
        <f t="shared" ref="BK1434:BK1462" si="139">ROUND(I1434*H1434,2)</f>
        <v>0</v>
      </c>
      <c r="BL1434" s="17" t="s">
        <v>293</v>
      </c>
      <c r="BM1434" s="144" t="s">
        <v>2885</v>
      </c>
    </row>
    <row r="1435" spans="2:65" s="1" customFormat="1" ht="33" customHeight="1">
      <c r="B1435" s="132"/>
      <c r="C1435" s="133" t="s">
        <v>2886</v>
      </c>
      <c r="D1435" s="133" t="s">
        <v>123</v>
      </c>
      <c r="E1435" s="134" t="s">
        <v>2747</v>
      </c>
      <c r="F1435" s="135" t="s">
        <v>2748</v>
      </c>
      <c r="G1435" s="136" t="s">
        <v>2506</v>
      </c>
      <c r="H1435" s="137">
        <v>4</v>
      </c>
      <c r="I1435" s="138"/>
      <c r="J1435" s="139">
        <f t="shared" si="130"/>
        <v>0</v>
      </c>
      <c r="K1435" s="135" t="s">
        <v>1</v>
      </c>
      <c r="L1435" s="32"/>
      <c r="M1435" s="140" t="s">
        <v>1</v>
      </c>
      <c r="N1435" s="141" t="s">
        <v>43</v>
      </c>
      <c r="P1435" s="142">
        <f t="shared" si="131"/>
        <v>0</v>
      </c>
      <c r="Q1435" s="142">
        <v>0</v>
      </c>
      <c r="R1435" s="142">
        <f t="shared" si="132"/>
        <v>0</v>
      </c>
      <c r="S1435" s="142">
        <v>0</v>
      </c>
      <c r="T1435" s="143">
        <f t="shared" si="133"/>
        <v>0</v>
      </c>
      <c r="AR1435" s="144" t="s">
        <v>293</v>
      </c>
      <c r="AT1435" s="144" t="s">
        <v>123</v>
      </c>
      <c r="AU1435" s="144" t="s">
        <v>138</v>
      </c>
      <c r="AY1435" s="17" t="s">
        <v>120</v>
      </c>
      <c r="BE1435" s="145">
        <f t="shared" si="134"/>
        <v>0</v>
      </c>
      <c r="BF1435" s="145">
        <f t="shared" si="135"/>
        <v>0</v>
      </c>
      <c r="BG1435" s="145">
        <f t="shared" si="136"/>
        <v>0</v>
      </c>
      <c r="BH1435" s="145">
        <f t="shared" si="137"/>
        <v>0</v>
      </c>
      <c r="BI1435" s="145">
        <f t="shared" si="138"/>
        <v>0</v>
      </c>
      <c r="BJ1435" s="17" t="s">
        <v>129</v>
      </c>
      <c r="BK1435" s="145">
        <f t="shared" si="139"/>
        <v>0</v>
      </c>
      <c r="BL1435" s="17" t="s">
        <v>293</v>
      </c>
      <c r="BM1435" s="144" t="s">
        <v>2887</v>
      </c>
    </row>
    <row r="1436" spans="2:65" s="1" customFormat="1" ht="37.9" customHeight="1">
      <c r="B1436" s="132"/>
      <c r="C1436" s="133" t="s">
        <v>2888</v>
      </c>
      <c r="D1436" s="133" t="s">
        <v>123</v>
      </c>
      <c r="E1436" s="134" t="s">
        <v>2751</v>
      </c>
      <c r="F1436" s="135" t="s">
        <v>2752</v>
      </c>
      <c r="G1436" s="136" t="s">
        <v>2506</v>
      </c>
      <c r="H1436" s="137">
        <v>14</v>
      </c>
      <c r="I1436" s="138"/>
      <c r="J1436" s="139">
        <f t="shared" si="130"/>
        <v>0</v>
      </c>
      <c r="K1436" s="135" t="s">
        <v>1</v>
      </c>
      <c r="L1436" s="32"/>
      <c r="M1436" s="140" t="s">
        <v>1</v>
      </c>
      <c r="N1436" s="141" t="s">
        <v>43</v>
      </c>
      <c r="P1436" s="142">
        <f t="shared" si="131"/>
        <v>0</v>
      </c>
      <c r="Q1436" s="142">
        <v>0</v>
      </c>
      <c r="R1436" s="142">
        <f t="shared" si="132"/>
        <v>0</v>
      </c>
      <c r="S1436" s="142">
        <v>0</v>
      </c>
      <c r="T1436" s="143">
        <f t="shared" si="133"/>
        <v>0</v>
      </c>
      <c r="AR1436" s="144" t="s">
        <v>293</v>
      </c>
      <c r="AT1436" s="144" t="s">
        <v>123</v>
      </c>
      <c r="AU1436" s="144" t="s">
        <v>138</v>
      </c>
      <c r="AY1436" s="17" t="s">
        <v>120</v>
      </c>
      <c r="BE1436" s="145">
        <f t="shared" si="134"/>
        <v>0</v>
      </c>
      <c r="BF1436" s="145">
        <f t="shared" si="135"/>
        <v>0</v>
      </c>
      <c r="BG1436" s="145">
        <f t="shared" si="136"/>
        <v>0</v>
      </c>
      <c r="BH1436" s="145">
        <f t="shared" si="137"/>
        <v>0</v>
      </c>
      <c r="BI1436" s="145">
        <f t="shared" si="138"/>
        <v>0</v>
      </c>
      <c r="BJ1436" s="17" t="s">
        <v>129</v>
      </c>
      <c r="BK1436" s="145">
        <f t="shared" si="139"/>
        <v>0</v>
      </c>
      <c r="BL1436" s="17" t="s">
        <v>293</v>
      </c>
      <c r="BM1436" s="144" t="s">
        <v>2889</v>
      </c>
    </row>
    <row r="1437" spans="2:65" s="1" customFormat="1" ht="33" customHeight="1">
      <c r="B1437" s="132"/>
      <c r="C1437" s="133" t="s">
        <v>2890</v>
      </c>
      <c r="D1437" s="133" t="s">
        <v>123</v>
      </c>
      <c r="E1437" s="134" t="s">
        <v>2616</v>
      </c>
      <c r="F1437" s="135" t="s">
        <v>2617</v>
      </c>
      <c r="G1437" s="136" t="s">
        <v>2506</v>
      </c>
      <c r="H1437" s="137">
        <v>2</v>
      </c>
      <c r="I1437" s="138"/>
      <c r="J1437" s="139">
        <f t="shared" si="130"/>
        <v>0</v>
      </c>
      <c r="K1437" s="135" t="s">
        <v>1</v>
      </c>
      <c r="L1437" s="32"/>
      <c r="M1437" s="140" t="s">
        <v>1</v>
      </c>
      <c r="N1437" s="141" t="s">
        <v>43</v>
      </c>
      <c r="P1437" s="142">
        <f t="shared" si="131"/>
        <v>0</v>
      </c>
      <c r="Q1437" s="142">
        <v>0</v>
      </c>
      <c r="R1437" s="142">
        <f t="shared" si="132"/>
        <v>0</v>
      </c>
      <c r="S1437" s="142">
        <v>0</v>
      </c>
      <c r="T1437" s="143">
        <f t="shared" si="133"/>
        <v>0</v>
      </c>
      <c r="AR1437" s="144" t="s">
        <v>293</v>
      </c>
      <c r="AT1437" s="144" t="s">
        <v>123</v>
      </c>
      <c r="AU1437" s="144" t="s">
        <v>138</v>
      </c>
      <c r="AY1437" s="17" t="s">
        <v>120</v>
      </c>
      <c r="BE1437" s="145">
        <f t="shared" si="134"/>
        <v>0</v>
      </c>
      <c r="BF1437" s="145">
        <f t="shared" si="135"/>
        <v>0</v>
      </c>
      <c r="BG1437" s="145">
        <f t="shared" si="136"/>
        <v>0</v>
      </c>
      <c r="BH1437" s="145">
        <f t="shared" si="137"/>
        <v>0</v>
      </c>
      <c r="BI1437" s="145">
        <f t="shared" si="138"/>
        <v>0</v>
      </c>
      <c r="BJ1437" s="17" t="s">
        <v>129</v>
      </c>
      <c r="BK1437" s="145">
        <f t="shared" si="139"/>
        <v>0</v>
      </c>
      <c r="BL1437" s="17" t="s">
        <v>293</v>
      </c>
      <c r="BM1437" s="144" t="s">
        <v>2891</v>
      </c>
    </row>
    <row r="1438" spans="2:65" s="1" customFormat="1" ht="33" customHeight="1">
      <c r="B1438" s="132"/>
      <c r="C1438" s="133" t="s">
        <v>2892</v>
      </c>
      <c r="D1438" s="133" t="s">
        <v>123</v>
      </c>
      <c r="E1438" s="134" t="s">
        <v>2763</v>
      </c>
      <c r="F1438" s="135" t="s">
        <v>2764</v>
      </c>
      <c r="G1438" s="136" t="s">
        <v>2506</v>
      </c>
      <c r="H1438" s="137">
        <v>4</v>
      </c>
      <c r="I1438" s="138"/>
      <c r="J1438" s="139">
        <f t="shared" si="130"/>
        <v>0</v>
      </c>
      <c r="K1438" s="135" t="s">
        <v>1</v>
      </c>
      <c r="L1438" s="32"/>
      <c r="M1438" s="140" t="s">
        <v>1</v>
      </c>
      <c r="N1438" s="141" t="s">
        <v>43</v>
      </c>
      <c r="P1438" s="142">
        <f t="shared" si="131"/>
        <v>0</v>
      </c>
      <c r="Q1438" s="142">
        <v>0</v>
      </c>
      <c r="R1438" s="142">
        <f t="shared" si="132"/>
        <v>0</v>
      </c>
      <c r="S1438" s="142">
        <v>0</v>
      </c>
      <c r="T1438" s="143">
        <f t="shared" si="133"/>
        <v>0</v>
      </c>
      <c r="AR1438" s="144" t="s">
        <v>293</v>
      </c>
      <c r="AT1438" s="144" t="s">
        <v>123</v>
      </c>
      <c r="AU1438" s="144" t="s">
        <v>138</v>
      </c>
      <c r="AY1438" s="17" t="s">
        <v>120</v>
      </c>
      <c r="BE1438" s="145">
        <f t="shared" si="134"/>
        <v>0</v>
      </c>
      <c r="BF1438" s="145">
        <f t="shared" si="135"/>
        <v>0</v>
      </c>
      <c r="BG1438" s="145">
        <f t="shared" si="136"/>
        <v>0</v>
      </c>
      <c r="BH1438" s="145">
        <f t="shared" si="137"/>
        <v>0</v>
      </c>
      <c r="BI1438" s="145">
        <f t="shared" si="138"/>
        <v>0</v>
      </c>
      <c r="BJ1438" s="17" t="s">
        <v>129</v>
      </c>
      <c r="BK1438" s="145">
        <f t="shared" si="139"/>
        <v>0</v>
      </c>
      <c r="BL1438" s="17" t="s">
        <v>293</v>
      </c>
      <c r="BM1438" s="144" t="s">
        <v>2893</v>
      </c>
    </row>
    <row r="1439" spans="2:65" s="1" customFormat="1" ht="24.2" customHeight="1">
      <c r="B1439" s="132"/>
      <c r="C1439" s="133" t="s">
        <v>2894</v>
      </c>
      <c r="D1439" s="133" t="s">
        <v>123</v>
      </c>
      <c r="E1439" s="134" t="s">
        <v>2791</v>
      </c>
      <c r="F1439" s="135" t="s">
        <v>2792</v>
      </c>
      <c r="G1439" s="136" t="s">
        <v>2506</v>
      </c>
      <c r="H1439" s="137">
        <v>4</v>
      </c>
      <c r="I1439" s="138"/>
      <c r="J1439" s="139">
        <f t="shared" si="130"/>
        <v>0</v>
      </c>
      <c r="K1439" s="135" t="s">
        <v>1</v>
      </c>
      <c r="L1439" s="32"/>
      <c r="M1439" s="140" t="s">
        <v>1</v>
      </c>
      <c r="N1439" s="141" t="s">
        <v>43</v>
      </c>
      <c r="P1439" s="142">
        <f t="shared" si="131"/>
        <v>0</v>
      </c>
      <c r="Q1439" s="142">
        <v>0</v>
      </c>
      <c r="R1439" s="142">
        <f t="shared" si="132"/>
        <v>0</v>
      </c>
      <c r="S1439" s="142">
        <v>0</v>
      </c>
      <c r="T1439" s="143">
        <f t="shared" si="133"/>
        <v>0</v>
      </c>
      <c r="AR1439" s="144" t="s">
        <v>293</v>
      </c>
      <c r="AT1439" s="144" t="s">
        <v>123</v>
      </c>
      <c r="AU1439" s="144" t="s">
        <v>138</v>
      </c>
      <c r="AY1439" s="17" t="s">
        <v>120</v>
      </c>
      <c r="BE1439" s="145">
        <f t="shared" si="134"/>
        <v>0</v>
      </c>
      <c r="BF1439" s="145">
        <f t="shared" si="135"/>
        <v>0</v>
      </c>
      <c r="BG1439" s="145">
        <f t="shared" si="136"/>
        <v>0</v>
      </c>
      <c r="BH1439" s="145">
        <f t="shared" si="137"/>
        <v>0</v>
      </c>
      <c r="BI1439" s="145">
        <f t="shared" si="138"/>
        <v>0</v>
      </c>
      <c r="BJ1439" s="17" t="s">
        <v>129</v>
      </c>
      <c r="BK1439" s="145">
        <f t="shared" si="139"/>
        <v>0</v>
      </c>
      <c r="BL1439" s="17" t="s">
        <v>293</v>
      </c>
      <c r="BM1439" s="144" t="s">
        <v>2895</v>
      </c>
    </row>
    <row r="1440" spans="2:65" s="1" customFormat="1" ht="24.2" customHeight="1">
      <c r="B1440" s="132"/>
      <c r="C1440" s="133" t="s">
        <v>2896</v>
      </c>
      <c r="D1440" s="133" t="s">
        <v>123</v>
      </c>
      <c r="E1440" s="134" t="s">
        <v>2767</v>
      </c>
      <c r="F1440" s="135" t="s">
        <v>2768</v>
      </c>
      <c r="G1440" s="136" t="s">
        <v>2506</v>
      </c>
      <c r="H1440" s="137">
        <v>6</v>
      </c>
      <c r="I1440" s="138"/>
      <c r="J1440" s="139">
        <f t="shared" si="130"/>
        <v>0</v>
      </c>
      <c r="K1440" s="135" t="s">
        <v>1</v>
      </c>
      <c r="L1440" s="32"/>
      <c r="M1440" s="140" t="s">
        <v>1</v>
      </c>
      <c r="N1440" s="141" t="s">
        <v>43</v>
      </c>
      <c r="P1440" s="142">
        <f t="shared" si="131"/>
        <v>0</v>
      </c>
      <c r="Q1440" s="142">
        <v>0</v>
      </c>
      <c r="R1440" s="142">
        <f t="shared" si="132"/>
        <v>0</v>
      </c>
      <c r="S1440" s="142">
        <v>0</v>
      </c>
      <c r="T1440" s="143">
        <f t="shared" si="133"/>
        <v>0</v>
      </c>
      <c r="AR1440" s="144" t="s">
        <v>293</v>
      </c>
      <c r="AT1440" s="144" t="s">
        <v>123</v>
      </c>
      <c r="AU1440" s="144" t="s">
        <v>138</v>
      </c>
      <c r="AY1440" s="17" t="s">
        <v>120</v>
      </c>
      <c r="BE1440" s="145">
        <f t="shared" si="134"/>
        <v>0</v>
      </c>
      <c r="BF1440" s="145">
        <f t="shared" si="135"/>
        <v>0</v>
      </c>
      <c r="BG1440" s="145">
        <f t="shared" si="136"/>
        <v>0</v>
      </c>
      <c r="BH1440" s="145">
        <f t="shared" si="137"/>
        <v>0</v>
      </c>
      <c r="BI1440" s="145">
        <f t="shared" si="138"/>
        <v>0</v>
      </c>
      <c r="BJ1440" s="17" t="s">
        <v>129</v>
      </c>
      <c r="BK1440" s="145">
        <f t="shared" si="139"/>
        <v>0</v>
      </c>
      <c r="BL1440" s="17" t="s">
        <v>293</v>
      </c>
      <c r="BM1440" s="144" t="s">
        <v>2897</v>
      </c>
    </row>
    <row r="1441" spans="2:65" s="1" customFormat="1" ht="44.25" customHeight="1">
      <c r="B1441" s="132"/>
      <c r="C1441" s="133" t="s">
        <v>2898</v>
      </c>
      <c r="D1441" s="133" t="s">
        <v>123</v>
      </c>
      <c r="E1441" s="134" t="s">
        <v>2775</v>
      </c>
      <c r="F1441" s="135" t="s">
        <v>2776</v>
      </c>
      <c r="G1441" s="136" t="s">
        <v>2506</v>
      </c>
      <c r="H1441" s="137">
        <v>40</v>
      </c>
      <c r="I1441" s="138"/>
      <c r="J1441" s="139">
        <f t="shared" si="130"/>
        <v>0</v>
      </c>
      <c r="K1441" s="135" t="s">
        <v>1</v>
      </c>
      <c r="L1441" s="32"/>
      <c r="M1441" s="140" t="s">
        <v>1</v>
      </c>
      <c r="N1441" s="141" t="s">
        <v>43</v>
      </c>
      <c r="P1441" s="142">
        <f t="shared" si="131"/>
        <v>0</v>
      </c>
      <c r="Q1441" s="142">
        <v>0</v>
      </c>
      <c r="R1441" s="142">
        <f t="shared" si="132"/>
        <v>0</v>
      </c>
      <c r="S1441" s="142">
        <v>0</v>
      </c>
      <c r="T1441" s="143">
        <f t="shared" si="133"/>
        <v>0</v>
      </c>
      <c r="AR1441" s="144" t="s">
        <v>293</v>
      </c>
      <c r="AT1441" s="144" t="s">
        <v>123</v>
      </c>
      <c r="AU1441" s="144" t="s">
        <v>138</v>
      </c>
      <c r="AY1441" s="17" t="s">
        <v>120</v>
      </c>
      <c r="BE1441" s="145">
        <f t="shared" si="134"/>
        <v>0</v>
      </c>
      <c r="BF1441" s="145">
        <f t="shared" si="135"/>
        <v>0</v>
      </c>
      <c r="BG1441" s="145">
        <f t="shared" si="136"/>
        <v>0</v>
      </c>
      <c r="BH1441" s="145">
        <f t="shared" si="137"/>
        <v>0</v>
      </c>
      <c r="BI1441" s="145">
        <f t="shared" si="138"/>
        <v>0</v>
      </c>
      <c r="BJ1441" s="17" t="s">
        <v>129</v>
      </c>
      <c r="BK1441" s="145">
        <f t="shared" si="139"/>
        <v>0</v>
      </c>
      <c r="BL1441" s="17" t="s">
        <v>293</v>
      </c>
      <c r="BM1441" s="144" t="s">
        <v>2899</v>
      </c>
    </row>
    <row r="1442" spans="2:65" s="1" customFormat="1" ht="16.5" customHeight="1">
      <c r="B1442" s="132"/>
      <c r="C1442" s="133" t="s">
        <v>2900</v>
      </c>
      <c r="D1442" s="133" t="s">
        <v>123</v>
      </c>
      <c r="E1442" s="134" t="s">
        <v>2901</v>
      </c>
      <c r="F1442" s="135" t="s">
        <v>2800</v>
      </c>
      <c r="G1442" s="136" t="s">
        <v>2506</v>
      </c>
      <c r="H1442" s="137">
        <v>4</v>
      </c>
      <c r="I1442" s="138"/>
      <c r="J1442" s="139">
        <f t="shared" si="130"/>
        <v>0</v>
      </c>
      <c r="K1442" s="135" t="s">
        <v>1</v>
      </c>
      <c r="L1442" s="32"/>
      <c r="M1442" s="140" t="s">
        <v>1</v>
      </c>
      <c r="N1442" s="141" t="s">
        <v>43</v>
      </c>
      <c r="P1442" s="142">
        <f t="shared" si="131"/>
        <v>0</v>
      </c>
      <c r="Q1442" s="142">
        <v>0</v>
      </c>
      <c r="R1442" s="142">
        <f t="shared" si="132"/>
        <v>0</v>
      </c>
      <c r="S1442" s="142">
        <v>0</v>
      </c>
      <c r="T1442" s="143">
        <f t="shared" si="133"/>
        <v>0</v>
      </c>
      <c r="AR1442" s="144" t="s">
        <v>293</v>
      </c>
      <c r="AT1442" s="144" t="s">
        <v>123</v>
      </c>
      <c r="AU1442" s="144" t="s">
        <v>138</v>
      </c>
      <c r="AY1442" s="17" t="s">
        <v>120</v>
      </c>
      <c r="BE1442" s="145">
        <f t="shared" si="134"/>
        <v>0</v>
      </c>
      <c r="BF1442" s="145">
        <f t="shared" si="135"/>
        <v>0</v>
      </c>
      <c r="BG1442" s="145">
        <f t="shared" si="136"/>
        <v>0</v>
      </c>
      <c r="BH1442" s="145">
        <f t="shared" si="137"/>
        <v>0</v>
      </c>
      <c r="BI1442" s="145">
        <f t="shared" si="138"/>
        <v>0</v>
      </c>
      <c r="BJ1442" s="17" t="s">
        <v>129</v>
      </c>
      <c r="BK1442" s="145">
        <f t="shared" si="139"/>
        <v>0</v>
      </c>
      <c r="BL1442" s="17" t="s">
        <v>293</v>
      </c>
      <c r="BM1442" s="144" t="s">
        <v>2902</v>
      </c>
    </row>
    <row r="1443" spans="2:65" s="1" customFormat="1" ht="16.5" customHeight="1">
      <c r="B1443" s="132"/>
      <c r="C1443" s="133" t="s">
        <v>2903</v>
      </c>
      <c r="D1443" s="133" t="s">
        <v>123</v>
      </c>
      <c r="E1443" s="134" t="s">
        <v>2904</v>
      </c>
      <c r="F1443" s="135" t="s">
        <v>2905</v>
      </c>
      <c r="G1443" s="136" t="s">
        <v>2506</v>
      </c>
      <c r="H1443" s="137">
        <v>6</v>
      </c>
      <c r="I1443" s="138"/>
      <c r="J1443" s="139">
        <f t="shared" si="130"/>
        <v>0</v>
      </c>
      <c r="K1443" s="135" t="s">
        <v>1</v>
      </c>
      <c r="L1443" s="32"/>
      <c r="M1443" s="140" t="s">
        <v>1</v>
      </c>
      <c r="N1443" s="141" t="s">
        <v>43</v>
      </c>
      <c r="P1443" s="142">
        <f t="shared" si="131"/>
        <v>0</v>
      </c>
      <c r="Q1443" s="142">
        <v>0</v>
      </c>
      <c r="R1443" s="142">
        <f t="shared" si="132"/>
        <v>0</v>
      </c>
      <c r="S1443" s="142">
        <v>0</v>
      </c>
      <c r="T1443" s="143">
        <f t="shared" si="133"/>
        <v>0</v>
      </c>
      <c r="AR1443" s="144" t="s">
        <v>293</v>
      </c>
      <c r="AT1443" s="144" t="s">
        <v>123</v>
      </c>
      <c r="AU1443" s="144" t="s">
        <v>138</v>
      </c>
      <c r="AY1443" s="17" t="s">
        <v>120</v>
      </c>
      <c r="BE1443" s="145">
        <f t="shared" si="134"/>
        <v>0</v>
      </c>
      <c r="BF1443" s="145">
        <f t="shared" si="135"/>
        <v>0</v>
      </c>
      <c r="BG1443" s="145">
        <f t="shared" si="136"/>
        <v>0</v>
      </c>
      <c r="BH1443" s="145">
        <f t="shared" si="137"/>
        <v>0</v>
      </c>
      <c r="BI1443" s="145">
        <f t="shared" si="138"/>
        <v>0</v>
      </c>
      <c r="BJ1443" s="17" t="s">
        <v>129</v>
      </c>
      <c r="BK1443" s="145">
        <f t="shared" si="139"/>
        <v>0</v>
      </c>
      <c r="BL1443" s="17" t="s">
        <v>293</v>
      </c>
      <c r="BM1443" s="144" t="s">
        <v>2906</v>
      </c>
    </row>
    <row r="1444" spans="2:65" s="1" customFormat="1" ht="16.5" customHeight="1">
      <c r="B1444" s="132"/>
      <c r="C1444" s="133" t="s">
        <v>2907</v>
      </c>
      <c r="D1444" s="133" t="s">
        <v>123</v>
      </c>
      <c r="E1444" s="134" t="s">
        <v>2628</v>
      </c>
      <c r="F1444" s="135" t="s">
        <v>2629</v>
      </c>
      <c r="G1444" s="136" t="s">
        <v>339</v>
      </c>
      <c r="H1444" s="137">
        <v>126</v>
      </c>
      <c r="I1444" s="138"/>
      <c r="J1444" s="139">
        <f t="shared" si="130"/>
        <v>0</v>
      </c>
      <c r="K1444" s="135" t="s">
        <v>1</v>
      </c>
      <c r="L1444" s="32"/>
      <c r="M1444" s="140" t="s">
        <v>1</v>
      </c>
      <c r="N1444" s="141" t="s">
        <v>43</v>
      </c>
      <c r="P1444" s="142">
        <f t="shared" si="131"/>
        <v>0</v>
      </c>
      <c r="Q1444" s="142">
        <v>0</v>
      </c>
      <c r="R1444" s="142">
        <f t="shared" si="132"/>
        <v>0</v>
      </c>
      <c r="S1444" s="142">
        <v>0</v>
      </c>
      <c r="T1444" s="143">
        <f t="shared" si="133"/>
        <v>0</v>
      </c>
      <c r="AR1444" s="144" t="s">
        <v>293</v>
      </c>
      <c r="AT1444" s="144" t="s">
        <v>123</v>
      </c>
      <c r="AU1444" s="144" t="s">
        <v>138</v>
      </c>
      <c r="AY1444" s="17" t="s">
        <v>120</v>
      </c>
      <c r="BE1444" s="145">
        <f t="shared" si="134"/>
        <v>0</v>
      </c>
      <c r="BF1444" s="145">
        <f t="shared" si="135"/>
        <v>0</v>
      </c>
      <c r="BG1444" s="145">
        <f t="shared" si="136"/>
        <v>0</v>
      </c>
      <c r="BH1444" s="145">
        <f t="shared" si="137"/>
        <v>0</v>
      </c>
      <c r="BI1444" s="145">
        <f t="shared" si="138"/>
        <v>0</v>
      </c>
      <c r="BJ1444" s="17" t="s">
        <v>129</v>
      </c>
      <c r="BK1444" s="145">
        <f t="shared" si="139"/>
        <v>0</v>
      </c>
      <c r="BL1444" s="17" t="s">
        <v>293</v>
      </c>
      <c r="BM1444" s="144" t="s">
        <v>2908</v>
      </c>
    </row>
    <row r="1445" spans="2:65" s="1" customFormat="1" ht="16.5" customHeight="1">
      <c r="B1445" s="132"/>
      <c r="C1445" s="133" t="s">
        <v>2909</v>
      </c>
      <c r="D1445" s="133" t="s">
        <v>123</v>
      </c>
      <c r="E1445" s="134" t="s">
        <v>2632</v>
      </c>
      <c r="F1445" s="135" t="s">
        <v>2633</v>
      </c>
      <c r="G1445" s="136" t="s">
        <v>339</v>
      </c>
      <c r="H1445" s="137">
        <v>19.88</v>
      </c>
      <c r="I1445" s="138"/>
      <c r="J1445" s="139">
        <f t="shared" si="130"/>
        <v>0</v>
      </c>
      <c r="K1445" s="135" t="s">
        <v>1</v>
      </c>
      <c r="L1445" s="32"/>
      <c r="M1445" s="140" t="s">
        <v>1</v>
      </c>
      <c r="N1445" s="141" t="s">
        <v>43</v>
      </c>
      <c r="P1445" s="142">
        <f t="shared" si="131"/>
        <v>0</v>
      </c>
      <c r="Q1445" s="142">
        <v>0</v>
      </c>
      <c r="R1445" s="142">
        <f t="shared" si="132"/>
        <v>0</v>
      </c>
      <c r="S1445" s="142">
        <v>0</v>
      </c>
      <c r="T1445" s="143">
        <f t="shared" si="133"/>
        <v>0</v>
      </c>
      <c r="AR1445" s="144" t="s">
        <v>293</v>
      </c>
      <c r="AT1445" s="144" t="s">
        <v>123</v>
      </c>
      <c r="AU1445" s="144" t="s">
        <v>138</v>
      </c>
      <c r="AY1445" s="17" t="s">
        <v>120</v>
      </c>
      <c r="BE1445" s="145">
        <f t="shared" si="134"/>
        <v>0</v>
      </c>
      <c r="BF1445" s="145">
        <f t="shared" si="135"/>
        <v>0</v>
      </c>
      <c r="BG1445" s="145">
        <f t="shared" si="136"/>
        <v>0</v>
      </c>
      <c r="BH1445" s="145">
        <f t="shared" si="137"/>
        <v>0</v>
      </c>
      <c r="BI1445" s="145">
        <f t="shared" si="138"/>
        <v>0</v>
      </c>
      <c r="BJ1445" s="17" t="s">
        <v>129</v>
      </c>
      <c r="BK1445" s="145">
        <f t="shared" si="139"/>
        <v>0</v>
      </c>
      <c r="BL1445" s="17" t="s">
        <v>293</v>
      </c>
      <c r="BM1445" s="144" t="s">
        <v>2910</v>
      </c>
    </row>
    <row r="1446" spans="2:65" s="1" customFormat="1" ht="16.5" customHeight="1">
      <c r="B1446" s="132"/>
      <c r="C1446" s="133" t="s">
        <v>2911</v>
      </c>
      <c r="D1446" s="133" t="s">
        <v>123</v>
      </c>
      <c r="E1446" s="134" t="s">
        <v>2639</v>
      </c>
      <c r="F1446" s="135" t="s">
        <v>2640</v>
      </c>
      <c r="G1446" s="136" t="s">
        <v>339</v>
      </c>
      <c r="H1446" s="137">
        <v>20.62</v>
      </c>
      <c r="I1446" s="138"/>
      <c r="J1446" s="139">
        <f t="shared" si="130"/>
        <v>0</v>
      </c>
      <c r="K1446" s="135" t="s">
        <v>1</v>
      </c>
      <c r="L1446" s="32"/>
      <c r="M1446" s="140" t="s">
        <v>1</v>
      </c>
      <c r="N1446" s="141" t="s">
        <v>43</v>
      </c>
      <c r="P1446" s="142">
        <f t="shared" si="131"/>
        <v>0</v>
      </c>
      <c r="Q1446" s="142">
        <v>0</v>
      </c>
      <c r="R1446" s="142">
        <f t="shared" si="132"/>
        <v>0</v>
      </c>
      <c r="S1446" s="142">
        <v>0</v>
      </c>
      <c r="T1446" s="143">
        <f t="shared" si="133"/>
        <v>0</v>
      </c>
      <c r="AR1446" s="144" t="s">
        <v>293</v>
      </c>
      <c r="AT1446" s="144" t="s">
        <v>123</v>
      </c>
      <c r="AU1446" s="144" t="s">
        <v>138</v>
      </c>
      <c r="AY1446" s="17" t="s">
        <v>120</v>
      </c>
      <c r="BE1446" s="145">
        <f t="shared" si="134"/>
        <v>0</v>
      </c>
      <c r="BF1446" s="145">
        <f t="shared" si="135"/>
        <v>0</v>
      </c>
      <c r="BG1446" s="145">
        <f t="shared" si="136"/>
        <v>0</v>
      </c>
      <c r="BH1446" s="145">
        <f t="shared" si="137"/>
        <v>0</v>
      </c>
      <c r="BI1446" s="145">
        <f t="shared" si="138"/>
        <v>0</v>
      </c>
      <c r="BJ1446" s="17" t="s">
        <v>129</v>
      </c>
      <c r="BK1446" s="145">
        <f t="shared" si="139"/>
        <v>0</v>
      </c>
      <c r="BL1446" s="17" t="s">
        <v>293</v>
      </c>
      <c r="BM1446" s="144" t="s">
        <v>2912</v>
      </c>
    </row>
    <row r="1447" spans="2:65" s="1" customFormat="1" ht="16.5" customHeight="1">
      <c r="B1447" s="132"/>
      <c r="C1447" s="133" t="s">
        <v>2913</v>
      </c>
      <c r="D1447" s="133" t="s">
        <v>123</v>
      </c>
      <c r="E1447" s="134" t="s">
        <v>2647</v>
      </c>
      <c r="F1447" s="135" t="s">
        <v>2648</v>
      </c>
      <c r="G1447" s="136" t="s">
        <v>339</v>
      </c>
      <c r="H1447" s="137">
        <v>91.31</v>
      </c>
      <c r="I1447" s="138"/>
      <c r="J1447" s="139">
        <f t="shared" si="130"/>
        <v>0</v>
      </c>
      <c r="K1447" s="135" t="s">
        <v>1</v>
      </c>
      <c r="L1447" s="32"/>
      <c r="M1447" s="140" t="s">
        <v>1</v>
      </c>
      <c r="N1447" s="141" t="s">
        <v>43</v>
      </c>
      <c r="P1447" s="142">
        <f t="shared" si="131"/>
        <v>0</v>
      </c>
      <c r="Q1447" s="142">
        <v>0</v>
      </c>
      <c r="R1447" s="142">
        <f t="shared" si="132"/>
        <v>0</v>
      </c>
      <c r="S1447" s="142">
        <v>0</v>
      </c>
      <c r="T1447" s="143">
        <f t="shared" si="133"/>
        <v>0</v>
      </c>
      <c r="AR1447" s="144" t="s">
        <v>293</v>
      </c>
      <c r="AT1447" s="144" t="s">
        <v>123</v>
      </c>
      <c r="AU1447" s="144" t="s">
        <v>138</v>
      </c>
      <c r="AY1447" s="17" t="s">
        <v>120</v>
      </c>
      <c r="BE1447" s="145">
        <f t="shared" si="134"/>
        <v>0</v>
      </c>
      <c r="BF1447" s="145">
        <f t="shared" si="135"/>
        <v>0</v>
      </c>
      <c r="BG1447" s="145">
        <f t="shared" si="136"/>
        <v>0</v>
      </c>
      <c r="BH1447" s="145">
        <f t="shared" si="137"/>
        <v>0</v>
      </c>
      <c r="BI1447" s="145">
        <f t="shared" si="138"/>
        <v>0</v>
      </c>
      <c r="BJ1447" s="17" t="s">
        <v>129</v>
      </c>
      <c r="BK1447" s="145">
        <f t="shared" si="139"/>
        <v>0</v>
      </c>
      <c r="BL1447" s="17" t="s">
        <v>293</v>
      </c>
      <c r="BM1447" s="144" t="s">
        <v>2914</v>
      </c>
    </row>
    <row r="1448" spans="2:65" s="1" customFormat="1" ht="16.5" customHeight="1">
      <c r="B1448" s="132"/>
      <c r="C1448" s="133" t="s">
        <v>2915</v>
      </c>
      <c r="D1448" s="133" t="s">
        <v>123</v>
      </c>
      <c r="E1448" s="134" t="s">
        <v>2817</v>
      </c>
      <c r="F1448" s="135" t="s">
        <v>2818</v>
      </c>
      <c r="G1448" s="136" t="s">
        <v>339</v>
      </c>
      <c r="H1448" s="137">
        <v>277.29000000000002</v>
      </c>
      <c r="I1448" s="138"/>
      <c r="J1448" s="139">
        <f t="shared" si="130"/>
        <v>0</v>
      </c>
      <c r="K1448" s="135" t="s">
        <v>1</v>
      </c>
      <c r="L1448" s="32"/>
      <c r="M1448" s="140" t="s">
        <v>1</v>
      </c>
      <c r="N1448" s="141" t="s">
        <v>43</v>
      </c>
      <c r="P1448" s="142">
        <f t="shared" si="131"/>
        <v>0</v>
      </c>
      <c r="Q1448" s="142">
        <v>0</v>
      </c>
      <c r="R1448" s="142">
        <f t="shared" si="132"/>
        <v>0</v>
      </c>
      <c r="S1448" s="142">
        <v>0</v>
      </c>
      <c r="T1448" s="143">
        <f t="shared" si="133"/>
        <v>0</v>
      </c>
      <c r="AR1448" s="144" t="s">
        <v>293</v>
      </c>
      <c r="AT1448" s="144" t="s">
        <v>123</v>
      </c>
      <c r="AU1448" s="144" t="s">
        <v>138</v>
      </c>
      <c r="AY1448" s="17" t="s">
        <v>120</v>
      </c>
      <c r="BE1448" s="145">
        <f t="shared" si="134"/>
        <v>0</v>
      </c>
      <c r="BF1448" s="145">
        <f t="shared" si="135"/>
        <v>0</v>
      </c>
      <c r="BG1448" s="145">
        <f t="shared" si="136"/>
        <v>0</v>
      </c>
      <c r="BH1448" s="145">
        <f t="shared" si="137"/>
        <v>0</v>
      </c>
      <c r="BI1448" s="145">
        <f t="shared" si="138"/>
        <v>0</v>
      </c>
      <c r="BJ1448" s="17" t="s">
        <v>129</v>
      </c>
      <c r="BK1448" s="145">
        <f t="shared" si="139"/>
        <v>0</v>
      </c>
      <c r="BL1448" s="17" t="s">
        <v>293</v>
      </c>
      <c r="BM1448" s="144" t="s">
        <v>2916</v>
      </c>
    </row>
    <row r="1449" spans="2:65" s="1" customFormat="1" ht="16.5" customHeight="1">
      <c r="B1449" s="132"/>
      <c r="C1449" s="133" t="s">
        <v>2917</v>
      </c>
      <c r="D1449" s="133" t="s">
        <v>123</v>
      </c>
      <c r="E1449" s="134" t="s">
        <v>2918</v>
      </c>
      <c r="F1449" s="135" t="s">
        <v>2919</v>
      </c>
      <c r="G1449" s="136" t="s">
        <v>339</v>
      </c>
      <c r="H1449" s="137">
        <v>43.3</v>
      </c>
      <c r="I1449" s="138"/>
      <c r="J1449" s="139">
        <f t="shared" si="130"/>
        <v>0</v>
      </c>
      <c r="K1449" s="135" t="s">
        <v>1</v>
      </c>
      <c r="L1449" s="32"/>
      <c r="M1449" s="140" t="s">
        <v>1</v>
      </c>
      <c r="N1449" s="141" t="s">
        <v>43</v>
      </c>
      <c r="P1449" s="142">
        <f t="shared" si="131"/>
        <v>0</v>
      </c>
      <c r="Q1449" s="142">
        <v>0</v>
      </c>
      <c r="R1449" s="142">
        <f t="shared" si="132"/>
        <v>0</v>
      </c>
      <c r="S1449" s="142">
        <v>0</v>
      </c>
      <c r="T1449" s="143">
        <f t="shared" si="133"/>
        <v>0</v>
      </c>
      <c r="AR1449" s="144" t="s">
        <v>293</v>
      </c>
      <c r="AT1449" s="144" t="s">
        <v>123</v>
      </c>
      <c r="AU1449" s="144" t="s">
        <v>138</v>
      </c>
      <c r="AY1449" s="17" t="s">
        <v>120</v>
      </c>
      <c r="BE1449" s="145">
        <f t="shared" si="134"/>
        <v>0</v>
      </c>
      <c r="BF1449" s="145">
        <f t="shared" si="135"/>
        <v>0</v>
      </c>
      <c r="BG1449" s="145">
        <f t="shared" si="136"/>
        <v>0</v>
      </c>
      <c r="BH1449" s="145">
        <f t="shared" si="137"/>
        <v>0</v>
      </c>
      <c r="BI1449" s="145">
        <f t="shared" si="138"/>
        <v>0</v>
      </c>
      <c r="BJ1449" s="17" t="s">
        <v>129</v>
      </c>
      <c r="BK1449" s="145">
        <f t="shared" si="139"/>
        <v>0</v>
      </c>
      <c r="BL1449" s="17" t="s">
        <v>293</v>
      </c>
      <c r="BM1449" s="144" t="s">
        <v>2920</v>
      </c>
    </row>
    <row r="1450" spans="2:65" s="1" customFormat="1" ht="16.5" customHeight="1">
      <c r="B1450" s="132"/>
      <c r="C1450" s="133" t="s">
        <v>2921</v>
      </c>
      <c r="D1450" s="133" t="s">
        <v>123</v>
      </c>
      <c r="E1450" s="134" t="s">
        <v>2651</v>
      </c>
      <c r="F1450" s="135" t="s">
        <v>2652</v>
      </c>
      <c r="G1450" s="136" t="s">
        <v>339</v>
      </c>
      <c r="H1450" s="137">
        <v>24</v>
      </c>
      <c r="I1450" s="138"/>
      <c r="J1450" s="139">
        <f t="shared" si="130"/>
        <v>0</v>
      </c>
      <c r="K1450" s="135" t="s">
        <v>1</v>
      </c>
      <c r="L1450" s="32"/>
      <c r="M1450" s="140" t="s">
        <v>1</v>
      </c>
      <c r="N1450" s="141" t="s">
        <v>43</v>
      </c>
      <c r="P1450" s="142">
        <f t="shared" si="131"/>
        <v>0</v>
      </c>
      <c r="Q1450" s="142">
        <v>0</v>
      </c>
      <c r="R1450" s="142">
        <f t="shared" si="132"/>
        <v>0</v>
      </c>
      <c r="S1450" s="142">
        <v>0</v>
      </c>
      <c r="T1450" s="143">
        <f t="shared" si="133"/>
        <v>0</v>
      </c>
      <c r="AR1450" s="144" t="s">
        <v>293</v>
      </c>
      <c r="AT1450" s="144" t="s">
        <v>123</v>
      </c>
      <c r="AU1450" s="144" t="s">
        <v>138</v>
      </c>
      <c r="AY1450" s="17" t="s">
        <v>120</v>
      </c>
      <c r="BE1450" s="145">
        <f t="shared" si="134"/>
        <v>0</v>
      </c>
      <c r="BF1450" s="145">
        <f t="shared" si="135"/>
        <v>0</v>
      </c>
      <c r="BG1450" s="145">
        <f t="shared" si="136"/>
        <v>0</v>
      </c>
      <c r="BH1450" s="145">
        <f t="shared" si="137"/>
        <v>0</v>
      </c>
      <c r="BI1450" s="145">
        <f t="shared" si="138"/>
        <v>0</v>
      </c>
      <c r="BJ1450" s="17" t="s">
        <v>129</v>
      </c>
      <c r="BK1450" s="145">
        <f t="shared" si="139"/>
        <v>0</v>
      </c>
      <c r="BL1450" s="17" t="s">
        <v>293</v>
      </c>
      <c r="BM1450" s="144" t="s">
        <v>2922</v>
      </c>
    </row>
    <row r="1451" spans="2:65" s="1" customFormat="1" ht="16.5" customHeight="1">
      <c r="B1451" s="132"/>
      <c r="C1451" s="133" t="s">
        <v>2923</v>
      </c>
      <c r="D1451" s="133" t="s">
        <v>123</v>
      </c>
      <c r="E1451" s="134" t="s">
        <v>2655</v>
      </c>
      <c r="F1451" s="135" t="s">
        <v>2656</v>
      </c>
      <c r="G1451" s="136" t="s">
        <v>339</v>
      </c>
      <c r="H1451" s="137">
        <v>24</v>
      </c>
      <c r="I1451" s="138"/>
      <c r="J1451" s="139">
        <f t="shared" si="130"/>
        <v>0</v>
      </c>
      <c r="K1451" s="135" t="s">
        <v>1</v>
      </c>
      <c r="L1451" s="32"/>
      <c r="M1451" s="140" t="s">
        <v>1</v>
      </c>
      <c r="N1451" s="141" t="s">
        <v>43</v>
      </c>
      <c r="P1451" s="142">
        <f t="shared" si="131"/>
        <v>0</v>
      </c>
      <c r="Q1451" s="142">
        <v>0</v>
      </c>
      <c r="R1451" s="142">
        <f t="shared" si="132"/>
        <v>0</v>
      </c>
      <c r="S1451" s="142">
        <v>0</v>
      </c>
      <c r="T1451" s="143">
        <f t="shared" si="133"/>
        <v>0</v>
      </c>
      <c r="AR1451" s="144" t="s">
        <v>293</v>
      </c>
      <c r="AT1451" s="144" t="s">
        <v>123</v>
      </c>
      <c r="AU1451" s="144" t="s">
        <v>138</v>
      </c>
      <c r="AY1451" s="17" t="s">
        <v>120</v>
      </c>
      <c r="BE1451" s="145">
        <f t="shared" si="134"/>
        <v>0</v>
      </c>
      <c r="BF1451" s="145">
        <f t="shared" si="135"/>
        <v>0</v>
      </c>
      <c r="BG1451" s="145">
        <f t="shared" si="136"/>
        <v>0</v>
      </c>
      <c r="BH1451" s="145">
        <f t="shared" si="137"/>
        <v>0</v>
      </c>
      <c r="BI1451" s="145">
        <f t="shared" si="138"/>
        <v>0</v>
      </c>
      <c r="BJ1451" s="17" t="s">
        <v>129</v>
      </c>
      <c r="BK1451" s="145">
        <f t="shared" si="139"/>
        <v>0</v>
      </c>
      <c r="BL1451" s="17" t="s">
        <v>293</v>
      </c>
      <c r="BM1451" s="144" t="s">
        <v>2924</v>
      </c>
    </row>
    <row r="1452" spans="2:65" s="1" customFormat="1" ht="16.5" customHeight="1">
      <c r="B1452" s="132"/>
      <c r="C1452" s="133" t="s">
        <v>2925</v>
      </c>
      <c r="D1452" s="133" t="s">
        <v>123</v>
      </c>
      <c r="E1452" s="134" t="s">
        <v>2829</v>
      </c>
      <c r="F1452" s="135" t="s">
        <v>2830</v>
      </c>
      <c r="G1452" s="136" t="s">
        <v>339</v>
      </c>
      <c r="H1452" s="137">
        <v>30.77</v>
      </c>
      <c r="I1452" s="138"/>
      <c r="J1452" s="139">
        <f t="shared" si="130"/>
        <v>0</v>
      </c>
      <c r="K1452" s="135" t="s">
        <v>1</v>
      </c>
      <c r="L1452" s="32"/>
      <c r="M1452" s="140" t="s">
        <v>1</v>
      </c>
      <c r="N1452" s="141" t="s">
        <v>43</v>
      </c>
      <c r="P1452" s="142">
        <f t="shared" si="131"/>
        <v>0</v>
      </c>
      <c r="Q1452" s="142">
        <v>0</v>
      </c>
      <c r="R1452" s="142">
        <f t="shared" si="132"/>
        <v>0</v>
      </c>
      <c r="S1452" s="142">
        <v>0</v>
      </c>
      <c r="T1452" s="143">
        <f t="shared" si="133"/>
        <v>0</v>
      </c>
      <c r="AR1452" s="144" t="s">
        <v>293</v>
      </c>
      <c r="AT1452" s="144" t="s">
        <v>123</v>
      </c>
      <c r="AU1452" s="144" t="s">
        <v>138</v>
      </c>
      <c r="AY1452" s="17" t="s">
        <v>120</v>
      </c>
      <c r="BE1452" s="145">
        <f t="shared" si="134"/>
        <v>0</v>
      </c>
      <c r="BF1452" s="145">
        <f t="shared" si="135"/>
        <v>0</v>
      </c>
      <c r="BG1452" s="145">
        <f t="shared" si="136"/>
        <v>0</v>
      </c>
      <c r="BH1452" s="145">
        <f t="shared" si="137"/>
        <v>0</v>
      </c>
      <c r="BI1452" s="145">
        <f t="shared" si="138"/>
        <v>0</v>
      </c>
      <c r="BJ1452" s="17" t="s">
        <v>129</v>
      </c>
      <c r="BK1452" s="145">
        <f t="shared" si="139"/>
        <v>0</v>
      </c>
      <c r="BL1452" s="17" t="s">
        <v>293</v>
      </c>
      <c r="BM1452" s="144" t="s">
        <v>2926</v>
      </c>
    </row>
    <row r="1453" spans="2:65" s="1" customFormat="1" ht="16.5" customHeight="1">
      <c r="B1453" s="132"/>
      <c r="C1453" s="133" t="s">
        <v>2927</v>
      </c>
      <c r="D1453" s="133" t="s">
        <v>123</v>
      </c>
      <c r="E1453" s="134" t="s">
        <v>2928</v>
      </c>
      <c r="F1453" s="135" t="s">
        <v>2929</v>
      </c>
      <c r="G1453" s="136" t="s">
        <v>2506</v>
      </c>
      <c r="H1453" s="137">
        <v>16</v>
      </c>
      <c r="I1453" s="138"/>
      <c r="J1453" s="139">
        <f t="shared" si="130"/>
        <v>0</v>
      </c>
      <c r="K1453" s="135" t="s">
        <v>1</v>
      </c>
      <c r="L1453" s="32"/>
      <c r="M1453" s="140" t="s">
        <v>1</v>
      </c>
      <c r="N1453" s="141" t="s">
        <v>43</v>
      </c>
      <c r="P1453" s="142">
        <f t="shared" si="131"/>
        <v>0</v>
      </c>
      <c r="Q1453" s="142">
        <v>0</v>
      </c>
      <c r="R1453" s="142">
        <f t="shared" si="132"/>
        <v>0</v>
      </c>
      <c r="S1453" s="142">
        <v>0</v>
      </c>
      <c r="T1453" s="143">
        <f t="shared" si="133"/>
        <v>0</v>
      </c>
      <c r="AR1453" s="144" t="s">
        <v>293</v>
      </c>
      <c r="AT1453" s="144" t="s">
        <v>123</v>
      </c>
      <c r="AU1453" s="144" t="s">
        <v>138</v>
      </c>
      <c r="AY1453" s="17" t="s">
        <v>120</v>
      </c>
      <c r="BE1453" s="145">
        <f t="shared" si="134"/>
        <v>0</v>
      </c>
      <c r="BF1453" s="145">
        <f t="shared" si="135"/>
        <v>0</v>
      </c>
      <c r="BG1453" s="145">
        <f t="shared" si="136"/>
        <v>0</v>
      </c>
      <c r="BH1453" s="145">
        <f t="shared" si="137"/>
        <v>0</v>
      </c>
      <c r="BI1453" s="145">
        <f t="shared" si="138"/>
        <v>0</v>
      </c>
      <c r="BJ1453" s="17" t="s">
        <v>129</v>
      </c>
      <c r="BK1453" s="145">
        <f t="shared" si="139"/>
        <v>0</v>
      </c>
      <c r="BL1453" s="17" t="s">
        <v>293</v>
      </c>
      <c r="BM1453" s="144" t="s">
        <v>2930</v>
      </c>
    </row>
    <row r="1454" spans="2:65" s="1" customFormat="1" ht="16.5" customHeight="1">
      <c r="B1454" s="132"/>
      <c r="C1454" s="133" t="s">
        <v>2931</v>
      </c>
      <c r="D1454" s="133" t="s">
        <v>123</v>
      </c>
      <c r="E1454" s="134" t="s">
        <v>2932</v>
      </c>
      <c r="F1454" s="135" t="s">
        <v>2933</v>
      </c>
      <c r="G1454" s="136" t="s">
        <v>2506</v>
      </c>
      <c r="H1454" s="137">
        <v>6</v>
      </c>
      <c r="I1454" s="138"/>
      <c r="J1454" s="139">
        <f t="shared" si="130"/>
        <v>0</v>
      </c>
      <c r="K1454" s="135" t="s">
        <v>1</v>
      </c>
      <c r="L1454" s="32"/>
      <c r="M1454" s="140" t="s">
        <v>1</v>
      </c>
      <c r="N1454" s="141" t="s">
        <v>43</v>
      </c>
      <c r="P1454" s="142">
        <f t="shared" si="131"/>
        <v>0</v>
      </c>
      <c r="Q1454" s="142">
        <v>0</v>
      </c>
      <c r="R1454" s="142">
        <f t="shared" si="132"/>
        <v>0</v>
      </c>
      <c r="S1454" s="142">
        <v>0</v>
      </c>
      <c r="T1454" s="143">
        <f t="shared" si="133"/>
        <v>0</v>
      </c>
      <c r="AR1454" s="144" t="s">
        <v>293</v>
      </c>
      <c r="AT1454" s="144" t="s">
        <v>123</v>
      </c>
      <c r="AU1454" s="144" t="s">
        <v>138</v>
      </c>
      <c r="AY1454" s="17" t="s">
        <v>120</v>
      </c>
      <c r="BE1454" s="145">
        <f t="shared" si="134"/>
        <v>0</v>
      </c>
      <c r="BF1454" s="145">
        <f t="shared" si="135"/>
        <v>0</v>
      </c>
      <c r="BG1454" s="145">
        <f t="shared" si="136"/>
        <v>0</v>
      </c>
      <c r="BH1454" s="145">
        <f t="shared" si="137"/>
        <v>0</v>
      </c>
      <c r="BI1454" s="145">
        <f t="shared" si="138"/>
        <v>0</v>
      </c>
      <c r="BJ1454" s="17" t="s">
        <v>129</v>
      </c>
      <c r="BK1454" s="145">
        <f t="shared" si="139"/>
        <v>0</v>
      </c>
      <c r="BL1454" s="17" t="s">
        <v>293</v>
      </c>
      <c r="BM1454" s="144" t="s">
        <v>2934</v>
      </c>
    </row>
    <row r="1455" spans="2:65" s="1" customFormat="1" ht="24.2" customHeight="1">
      <c r="B1455" s="132"/>
      <c r="C1455" s="133" t="s">
        <v>2935</v>
      </c>
      <c r="D1455" s="133" t="s">
        <v>123</v>
      </c>
      <c r="E1455" s="134" t="s">
        <v>2936</v>
      </c>
      <c r="F1455" s="135" t="s">
        <v>2937</v>
      </c>
      <c r="G1455" s="136" t="s">
        <v>2506</v>
      </c>
      <c r="H1455" s="137">
        <v>27</v>
      </c>
      <c r="I1455" s="138"/>
      <c r="J1455" s="139">
        <f t="shared" si="130"/>
        <v>0</v>
      </c>
      <c r="K1455" s="135" t="s">
        <v>1</v>
      </c>
      <c r="L1455" s="32"/>
      <c r="M1455" s="140" t="s">
        <v>1</v>
      </c>
      <c r="N1455" s="141" t="s">
        <v>43</v>
      </c>
      <c r="P1455" s="142">
        <f t="shared" si="131"/>
        <v>0</v>
      </c>
      <c r="Q1455" s="142">
        <v>0</v>
      </c>
      <c r="R1455" s="142">
        <f t="shared" si="132"/>
        <v>0</v>
      </c>
      <c r="S1455" s="142">
        <v>0</v>
      </c>
      <c r="T1455" s="143">
        <f t="shared" si="133"/>
        <v>0</v>
      </c>
      <c r="AR1455" s="144" t="s">
        <v>293</v>
      </c>
      <c r="AT1455" s="144" t="s">
        <v>123</v>
      </c>
      <c r="AU1455" s="144" t="s">
        <v>138</v>
      </c>
      <c r="AY1455" s="17" t="s">
        <v>120</v>
      </c>
      <c r="BE1455" s="145">
        <f t="shared" si="134"/>
        <v>0</v>
      </c>
      <c r="BF1455" s="145">
        <f t="shared" si="135"/>
        <v>0</v>
      </c>
      <c r="BG1455" s="145">
        <f t="shared" si="136"/>
        <v>0</v>
      </c>
      <c r="BH1455" s="145">
        <f t="shared" si="137"/>
        <v>0</v>
      </c>
      <c r="BI1455" s="145">
        <f t="shared" si="138"/>
        <v>0</v>
      </c>
      <c r="BJ1455" s="17" t="s">
        <v>129</v>
      </c>
      <c r="BK1455" s="145">
        <f t="shared" si="139"/>
        <v>0</v>
      </c>
      <c r="BL1455" s="17" t="s">
        <v>293</v>
      </c>
      <c r="BM1455" s="144" t="s">
        <v>2938</v>
      </c>
    </row>
    <row r="1456" spans="2:65" s="1" customFormat="1" ht="16.5" customHeight="1">
      <c r="B1456" s="132"/>
      <c r="C1456" s="133" t="s">
        <v>2939</v>
      </c>
      <c r="D1456" s="133" t="s">
        <v>123</v>
      </c>
      <c r="E1456" s="134" t="s">
        <v>2940</v>
      </c>
      <c r="F1456" s="135" t="s">
        <v>2941</v>
      </c>
      <c r="G1456" s="136" t="s">
        <v>2506</v>
      </c>
      <c r="H1456" s="137">
        <v>26</v>
      </c>
      <c r="I1456" s="138"/>
      <c r="J1456" s="139">
        <f t="shared" si="130"/>
        <v>0</v>
      </c>
      <c r="K1456" s="135" t="s">
        <v>1</v>
      </c>
      <c r="L1456" s="32"/>
      <c r="M1456" s="140" t="s">
        <v>1</v>
      </c>
      <c r="N1456" s="141" t="s">
        <v>43</v>
      </c>
      <c r="P1456" s="142">
        <f t="shared" si="131"/>
        <v>0</v>
      </c>
      <c r="Q1456" s="142">
        <v>0</v>
      </c>
      <c r="R1456" s="142">
        <f t="shared" si="132"/>
        <v>0</v>
      </c>
      <c r="S1456" s="142">
        <v>0</v>
      </c>
      <c r="T1456" s="143">
        <f t="shared" si="133"/>
        <v>0</v>
      </c>
      <c r="AR1456" s="144" t="s">
        <v>293</v>
      </c>
      <c r="AT1456" s="144" t="s">
        <v>123</v>
      </c>
      <c r="AU1456" s="144" t="s">
        <v>138</v>
      </c>
      <c r="AY1456" s="17" t="s">
        <v>120</v>
      </c>
      <c r="BE1456" s="145">
        <f t="shared" si="134"/>
        <v>0</v>
      </c>
      <c r="BF1456" s="145">
        <f t="shared" si="135"/>
        <v>0</v>
      </c>
      <c r="BG1456" s="145">
        <f t="shared" si="136"/>
        <v>0</v>
      </c>
      <c r="BH1456" s="145">
        <f t="shared" si="137"/>
        <v>0</v>
      </c>
      <c r="BI1456" s="145">
        <f t="shared" si="138"/>
        <v>0</v>
      </c>
      <c r="BJ1456" s="17" t="s">
        <v>129</v>
      </c>
      <c r="BK1456" s="145">
        <f t="shared" si="139"/>
        <v>0</v>
      </c>
      <c r="BL1456" s="17" t="s">
        <v>293</v>
      </c>
      <c r="BM1456" s="144" t="s">
        <v>2942</v>
      </c>
    </row>
    <row r="1457" spans="2:65" s="1" customFormat="1" ht="16.5" customHeight="1">
      <c r="B1457" s="132"/>
      <c r="C1457" s="133" t="s">
        <v>2943</v>
      </c>
      <c r="D1457" s="133" t="s">
        <v>123</v>
      </c>
      <c r="E1457" s="134" t="s">
        <v>2944</v>
      </c>
      <c r="F1457" s="135" t="s">
        <v>2945</v>
      </c>
      <c r="G1457" s="136" t="s">
        <v>2506</v>
      </c>
      <c r="H1457" s="137">
        <v>14</v>
      </c>
      <c r="I1457" s="138"/>
      <c r="J1457" s="139">
        <f t="shared" si="130"/>
        <v>0</v>
      </c>
      <c r="K1457" s="135" t="s">
        <v>1</v>
      </c>
      <c r="L1457" s="32"/>
      <c r="M1457" s="140" t="s">
        <v>1</v>
      </c>
      <c r="N1457" s="141" t="s">
        <v>43</v>
      </c>
      <c r="P1457" s="142">
        <f t="shared" si="131"/>
        <v>0</v>
      </c>
      <c r="Q1457" s="142">
        <v>0</v>
      </c>
      <c r="R1457" s="142">
        <f t="shared" si="132"/>
        <v>0</v>
      </c>
      <c r="S1457" s="142">
        <v>0</v>
      </c>
      <c r="T1457" s="143">
        <f t="shared" si="133"/>
        <v>0</v>
      </c>
      <c r="AR1457" s="144" t="s">
        <v>293</v>
      </c>
      <c r="AT1457" s="144" t="s">
        <v>123</v>
      </c>
      <c r="AU1457" s="144" t="s">
        <v>138</v>
      </c>
      <c r="AY1457" s="17" t="s">
        <v>120</v>
      </c>
      <c r="BE1457" s="145">
        <f t="shared" si="134"/>
        <v>0</v>
      </c>
      <c r="BF1457" s="145">
        <f t="shared" si="135"/>
        <v>0</v>
      </c>
      <c r="BG1457" s="145">
        <f t="shared" si="136"/>
        <v>0</v>
      </c>
      <c r="BH1457" s="145">
        <f t="shared" si="137"/>
        <v>0</v>
      </c>
      <c r="BI1457" s="145">
        <f t="shared" si="138"/>
        <v>0</v>
      </c>
      <c r="BJ1457" s="17" t="s">
        <v>129</v>
      </c>
      <c r="BK1457" s="145">
        <f t="shared" si="139"/>
        <v>0</v>
      </c>
      <c r="BL1457" s="17" t="s">
        <v>293</v>
      </c>
      <c r="BM1457" s="144" t="s">
        <v>2946</v>
      </c>
    </row>
    <row r="1458" spans="2:65" s="1" customFormat="1" ht="16.5" customHeight="1">
      <c r="B1458" s="132"/>
      <c r="C1458" s="133" t="s">
        <v>2947</v>
      </c>
      <c r="D1458" s="133" t="s">
        <v>123</v>
      </c>
      <c r="E1458" s="134" t="s">
        <v>2948</v>
      </c>
      <c r="F1458" s="135" t="s">
        <v>2949</v>
      </c>
      <c r="G1458" s="136" t="s">
        <v>2506</v>
      </c>
      <c r="H1458" s="137">
        <v>2</v>
      </c>
      <c r="I1458" s="138"/>
      <c r="J1458" s="139">
        <f t="shared" si="130"/>
        <v>0</v>
      </c>
      <c r="K1458" s="135" t="s">
        <v>1</v>
      </c>
      <c r="L1458" s="32"/>
      <c r="M1458" s="140" t="s">
        <v>1</v>
      </c>
      <c r="N1458" s="141" t="s">
        <v>43</v>
      </c>
      <c r="P1458" s="142">
        <f t="shared" si="131"/>
        <v>0</v>
      </c>
      <c r="Q1458" s="142">
        <v>0</v>
      </c>
      <c r="R1458" s="142">
        <f t="shared" si="132"/>
        <v>0</v>
      </c>
      <c r="S1458" s="142">
        <v>0</v>
      </c>
      <c r="T1458" s="143">
        <f t="shared" si="133"/>
        <v>0</v>
      </c>
      <c r="AR1458" s="144" t="s">
        <v>293</v>
      </c>
      <c r="AT1458" s="144" t="s">
        <v>123</v>
      </c>
      <c r="AU1458" s="144" t="s">
        <v>138</v>
      </c>
      <c r="AY1458" s="17" t="s">
        <v>120</v>
      </c>
      <c r="BE1458" s="145">
        <f t="shared" si="134"/>
        <v>0</v>
      </c>
      <c r="BF1458" s="145">
        <f t="shared" si="135"/>
        <v>0</v>
      </c>
      <c r="BG1458" s="145">
        <f t="shared" si="136"/>
        <v>0</v>
      </c>
      <c r="BH1458" s="145">
        <f t="shared" si="137"/>
        <v>0</v>
      </c>
      <c r="BI1458" s="145">
        <f t="shared" si="138"/>
        <v>0</v>
      </c>
      <c r="BJ1458" s="17" t="s">
        <v>129</v>
      </c>
      <c r="BK1458" s="145">
        <f t="shared" si="139"/>
        <v>0</v>
      </c>
      <c r="BL1458" s="17" t="s">
        <v>293</v>
      </c>
      <c r="BM1458" s="144" t="s">
        <v>2950</v>
      </c>
    </row>
    <row r="1459" spans="2:65" s="1" customFormat="1" ht="16.5" customHeight="1">
      <c r="B1459" s="132"/>
      <c r="C1459" s="133" t="s">
        <v>2951</v>
      </c>
      <c r="D1459" s="133" t="s">
        <v>123</v>
      </c>
      <c r="E1459" s="134" t="s">
        <v>2952</v>
      </c>
      <c r="F1459" s="135" t="s">
        <v>2953</v>
      </c>
      <c r="G1459" s="136" t="s">
        <v>2506</v>
      </c>
      <c r="H1459" s="137">
        <v>2</v>
      </c>
      <c r="I1459" s="138"/>
      <c r="J1459" s="139">
        <f t="shared" si="130"/>
        <v>0</v>
      </c>
      <c r="K1459" s="135" t="s">
        <v>1</v>
      </c>
      <c r="L1459" s="32"/>
      <c r="M1459" s="140" t="s">
        <v>1</v>
      </c>
      <c r="N1459" s="141" t="s">
        <v>43</v>
      </c>
      <c r="P1459" s="142">
        <f t="shared" si="131"/>
        <v>0</v>
      </c>
      <c r="Q1459" s="142">
        <v>0</v>
      </c>
      <c r="R1459" s="142">
        <f t="shared" si="132"/>
        <v>0</v>
      </c>
      <c r="S1459" s="142">
        <v>0</v>
      </c>
      <c r="T1459" s="143">
        <f t="shared" si="133"/>
        <v>0</v>
      </c>
      <c r="AR1459" s="144" t="s">
        <v>293</v>
      </c>
      <c r="AT1459" s="144" t="s">
        <v>123</v>
      </c>
      <c r="AU1459" s="144" t="s">
        <v>138</v>
      </c>
      <c r="AY1459" s="17" t="s">
        <v>120</v>
      </c>
      <c r="BE1459" s="145">
        <f t="shared" si="134"/>
        <v>0</v>
      </c>
      <c r="BF1459" s="145">
        <f t="shared" si="135"/>
        <v>0</v>
      </c>
      <c r="BG1459" s="145">
        <f t="shared" si="136"/>
        <v>0</v>
      </c>
      <c r="BH1459" s="145">
        <f t="shared" si="137"/>
        <v>0</v>
      </c>
      <c r="BI1459" s="145">
        <f t="shared" si="138"/>
        <v>0</v>
      </c>
      <c r="BJ1459" s="17" t="s">
        <v>129</v>
      </c>
      <c r="BK1459" s="145">
        <f t="shared" si="139"/>
        <v>0</v>
      </c>
      <c r="BL1459" s="17" t="s">
        <v>293</v>
      </c>
      <c r="BM1459" s="144" t="s">
        <v>2954</v>
      </c>
    </row>
    <row r="1460" spans="2:65" s="1" customFormat="1" ht="33" customHeight="1">
      <c r="B1460" s="132"/>
      <c r="C1460" s="133" t="s">
        <v>2955</v>
      </c>
      <c r="D1460" s="133" t="s">
        <v>123</v>
      </c>
      <c r="E1460" s="134" t="s">
        <v>2679</v>
      </c>
      <c r="F1460" s="135" t="s">
        <v>2680</v>
      </c>
      <c r="G1460" s="136" t="s">
        <v>2506</v>
      </c>
      <c r="H1460" s="137">
        <v>4</v>
      </c>
      <c r="I1460" s="138"/>
      <c r="J1460" s="139">
        <f t="shared" si="130"/>
        <v>0</v>
      </c>
      <c r="K1460" s="135" t="s">
        <v>1</v>
      </c>
      <c r="L1460" s="32"/>
      <c r="M1460" s="140" t="s">
        <v>1</v>
      </c>
      <c r="N1460" s="141" t="s">
        <v>43</v>
      </c>
      <c r="P1460" s="142">
        <f t="shared" si="131"/>
        <v>0</v>
      </c>
      <c r="Q1460" s="142">
        <v>0</v>
      </c>
      <c r="R1460" s="142">
        <f t="shared" si="132"/>
        <v>0</v>
      </c>
      <c r="S1460" s="142">
        <v>0</v>
      </c>
      <c r="T1460" s="143">
        <f t="shared" si="133"/>
        <v>0</v>
      </c>
      <c r="AR1460" s="144" t="s">
        <v>293</v>
      </c>
      <c r="AT1460" s="144" t="s">
        <v>123</v>
      </c>
      <c r="AU1460" s="144" t="s">
        <v>138</v>
      </c>
      <c r="AY1460" s="17" t="s">
        <v>120</v>
      </c>
      <c r="BE1460" s="145">
        <f t="shared" si="134"/>
        <v>0</v>
      </c>
      <c r="BF1460" s="145">
        <f t="shared" si="135"/>
        <v>0</v>
      </c>
      <c r="BG1460" s="145">
        <f t="shared" si="136"/>
        <v>0</v>
      </c>
      <c r="BH1460" s="145">
        <f t="shared" si="137"/>
        <v>0</v>
      </c>
      <c r="BI1460" s="145">
        <f t="shared" si="138"/>
        <v>0</v>
      </c>
      <c r="BJ1460" s="17" t="s">
        <v>129</v>
      </c>
      <c r="BK1460" s="145">
        <f t="shared" si="139"/>
        <v>0</v>
      </c>
      <c r="BL1460" s="17" t="s">
        <v>293</v>
      </c>
      <c r="BM1460" s="144" t="s">
        <v>2956</v>
      </c>
    </row>
    <row r="1461" spans="2:65" s="1" customFormat="1" ht="33" customHeight="1">
      <c r="B1461" s="132"/>
      <c r="C1461" s="133" t="s">
        <v>2957</v>
      </c>
      <c r="D1461" s="133" t="s">
        <v>123</v>
      </c>
      <c r="E1461" s="134" t="s">
        <v>2853</v>
      </c>
      <c r="F1461" s="135" t="s">
        <v>2854</v>
      </c>
      <c r="G1461" s="136" t="s">
        <v>2506</v>
      </c>
      <c r="H1461" s="137">
        <v>2</v>
      </c>
      <c r="I1461" s="138"/>
      <c r="J1461" s="139">
        <f t="shared" si="130"/>
        <v>0</v>
      </c>
      <c r="K1461" s="135" t="s">
        <v>1</v>
      </c>
      <c r="L1461" s="32"/>
      <c r="M1461" s="140" t="s">
        <v>1</v>
      </c>
      <c r="N1461" s="141" t="s">
        <v>43</v>
      </c>
      <c r="P1461" s="142">
        <f t="shared" si="131"/>
        <v>0</v>
      </c>
      <c r="Q1461" s="142">
        <v>0</v>
      </c>
      <c r="R1461" s="142">
        <f t="shared" si="132"/>
        <v>0</v>
      </c>
      <c r="S1461" s="142">
        <v>0</v>
      </c>
      <c r="T1461" s="143">
        <f t="shared" si="133"/>
        <v>0</v>
      </c>
      <c r="AR1461" s="144" t="s">
        <v>293</v>
      </c>
      <c r="AT1461" s="144" t="s">
        <v>123</v>
      </c>
      <c r="AU1461" s="144" t="s">
        <v>138</v>
      </c>
      <c r="AY1461" s="17" t="s">
        <v>120</v>
      </c>
      <c r="BE1461" s="145">
        <f t="shared" si="134"/>
        <v>0</v>
      </c>
      <c r="BF1461" s="145">
        <f t="shared" si="135"/>
        <v>0</v>
      </c>
      <c r="BG1461" s="145">
        <f t="shared" si="136"/>
        <v>0</v>
      </c>
      <c r="BH1461" s="145">
        <f t="shared" si="137"/>
        <v>0</v>
      </c>
      <c r="BI1461" s="145">
        <f t="shared" si="138"/>
        <v>0</v>
      </c>
      <c r="BJ1461" s="17" t="s">
        <v>129</v>
      </c>
      <c r="BK1461" s="145">
        <f t="shared" si="139"/>
        <v>0</v>
      </c>
      <c r="BL1461" s="17" t="s">
        <v>293</v>
      </c>
      <c r="BM1461" s="144" t="s">
        <v>2958</v>
      </c>
    </row>
    <row r="1462" spans="2:65" s="1" customFormat="1" ht="33" customHeight="1">
      <c r="B1462" s="132"/>
      <c r="C1462" s="133" t="s">
        <v>2959</v>
      </c>
      <c r="D1462" s="133" t="s">
        <v>123</v>
      </c>
      <c r="E1462" s="134" t="s">
        <v>2857</v>
      </c>
      <c r="F1462" s="135" t="s">
        <v>2858</v>
      </c>
      <c r="G1462" s="136" t="s">
        <v>2506</v>
      </c>
      <c r="H1462" s="137">
        <v>6</v>
      </c>
      <c r="I1462" s="138"/>
      <c r="J1462" s="139">
        <f t="shared" si="130"/>
        <v>0</v>
      </c>
      <c r="K1462" s="135" t="s">
        <v>1</v>
      </c>
      <c r="L1462" s="32"/>
      <c r="M1462" s="140" t="s">
        <v>1</v>
      </c>
      <c r="N1462" s="141" t="s">
        <v>43</v>
      </c>
      <c r="P1462" s="142">
        <f t="shared" si="131"/>
        <v>0</v>
      </c>
      <c r="Q1462" s="142">
        <v>0</v>
      </c>
      <c r="R1462" s="142">
        <f t="shared" si="132"/>
        <v>0</v>
      </c>
      <c r="S1462" s="142">
        <v>0</v>
      </c>
      <c r="T1462" s="143">
        <f t="shared" si="133"/>
        <v>0</v>
      </c>
      <c r="AR1462" s="144" t="s">
        <v>293</v>
      </c>
      <c r="AT1462" s="144" t="s">
        <v>123</v>
      </c>
      <c r="AU1462" s="144" t="s">
        <v>138</v>
      </c>
      <c r="AY1462" s="17" t="s">
        <v>120</v>
      </c>
      <c r="BE1462" s="145">
        <f t="shared" si="134"/>
        <v>0</v>
      </c>
      <c r="BF1462" s="145">
        <f t="shared" si="135"/>
        <v>0</v>
      </c>
      <c r="BG1462" s="145">
        <f t="shared" si="136"/>
        <v>0</v>
      </c>
      <c r="BH1462" s="145">
        <f t="shared" si="137"/>
        <v>0</v>
      </c>
      <c r="BI1462" s="145">
        <f t="shared" si="138"/>
        <v>0</v>
      </c>
      <c r="BJ1462" s="17" t="s">
        <v>129</v>
      </c>
      <c r="BK1462" s="145">
        <f t="shared" si="139"/>
        <v>0</v>
      </c>
      <c r="BL1462" s="17" t="s">
        <v>293</v>
      </c>
      <c r="BM1462" s="144" t="s">
        <v>2960</v>
      </c>
    </row>
    <row r="1463" spans="2:65" s="11" customFormat="1" ht="20.85" customHeight="1">
      <c r="B1463" s="120"/>
      <c r="D1463" s="121" t="s">
        <v>76</v>
      </c>
      <c r="E1463" s="130" t="s">
        <v>2961</v>
      </c>
      <c r="F1463" s="130" t="s">
        <v>2962</v>
      </c>
      <c r="I1463" s="123"/>
      <c r="J1463" s="131">
        <f>BK1463</f>
        <v>0</v>
      </c>
      <c r="L1463" s="120"/>
      <c r="M1463" s="125"/>
      <c r="P1463" s="126">
        <f>SUM(P1464:P1469)</f>
        <v>0</v>
      </c>
      <c r="R1463" s="126">
        <f>SUM(R1464:R1469)</f>
        <v>0</v>
      </c>
      <c r="T1463" s="127">
        <f>SUM(T1464:T1469)</f>
        <v>0</v>
      </c>
      <c r="AR1463" s="121" t="s">
        <v>85</v>
      </c>
      <c r="AT1463" s="128" t="s">
        <v>76</v>
      </c>
      <c r="AU1463" s="128" t="s">
        <v>129</v>
      </c>
      <c r="AY1463" s="121" t="s">
        <v>120</v>
      </c>
      <c r="BK1463" s="129">
        <f>SUM(BK1464:BK1469)</f>
        <v>0</v>
      </c>
    </row>
    <row r="1464" spans="2:65" s="1" customFormat="1" ht="16.5" customHeight="1">
      <c r="B1464" s="132"/>
      <c r="C1464" s="133" t="s">
        <v>2963</v>
      </c>
      <c r="D1464" s="133" t="s">
        <v>123</v>
      </c>
      <c r="E1464" s="134" t="s">
        <v>2867</v>
      </c>
      <c r="F1464" s="135" t="s">
        <v>2868</v>
      </c>
      <c r="G1464" s="136" t="s">
        <v>339</v>
      </c>
      <c r="H1464" s="137">
        <v>35.15</v>
      </c>
      <c r="I1464" s="138"/>
      <c r="J1464" s="139">
        <f t="shared" ref="J1464:J1469" si="140">ROUND(I1464*H1464,2)</f>
        <v>0</v>
      </c>
      <c r="K1464" s="135" t="s">
        <v>1</v>
      </c>
      <c r="L1464" s="32"/>
      <c r="M1464" s="140" t="s">
        <v>1</v>
      </c>
      <c r="N1464" s="141" t="s">
        <v>43</v>
      </c>
      <c r="P1464" s="142">
        <f t="shared" ref="P1464:P1469" si="141">O1464*H1464</f>
        <v>0</v>
      </c>
      <c r="Q1464" s="142">
        <v>0</v>
      </c>
      <c r="R1464" s="142">
        <f t="shared" ref="R1464:R1469" si="142">Q1464*H1464</f>
        <v>0</v>
      </c>
      <c r="S1464" s="142">
        <v>0</v>
      </c>
      <c r="T1464" s="143">
        <f t="shared" ref="T1464:T1469" si="143">S1464*H1464</f>
        <v>0</v>
      </c>
      <c r="AR1464" s="144" t="s">
        <v>293</v>
      </c>
      <c r="AT1464" s="144" t="s">
        <v>123</v>
      </c>
      <c r="AU1464" s="144" t="s">
        <v>138</v>
      </c>
      <c r="AY1464" s="17" t="s">
        <v>120</v>
      </c>
      <c r="BE1464" s="145">
        <f t="shared" ref="BE1464:BE1469" si="144">IF(N1464="základní",J1464,0)</f>
        <v>0</v>
      </c>
      <c r="BF1464" s="145">
        <f t="shared" ref="BF1464:BF1469" si="145">IF(N1464="snížená",J1464,0)</f>
        <v>0</v>
      </c>
      <c r="BG1464" s="145">
        <f t="shared" ref="BG1464:BG1469" si="146">IF(N1464="zákl. přenesená",J1464,0)</f>
        <v>0</v>
      </c>
      <c r="BH1464" s="145">
        <f t="shared" ref="BH1464:BH1469" si="147">IF(N1464="sníž. přenesená",J1464,0)</f>
        <v>0</v>
      </c>
      <c r="BI1464" s="145">
        <f t="shared" ref="BI1464:BI1469" si="148">IF(N1464="nulová",J1464,0)</f>
        <v>0</v>
      </c>
      <c r="BJ1464" s="17" t="s">
        <v>129</v>
      </c>
      <c r="BK1464" s="145">
        <f t="shared" ref="BK1464:BK1469" si="149">ROUND(I1464*H1464,2)</f>
        <v>0</v>
      </c>
      <c r="BL1464" s="17" t="s">
        <v>293</v>
      </c>
      <c r="BM1464" s="144" t="s">
        <v>2964</v>
      </c>
    </row>
    <row r="1465" spans="2:65" s="1" customFormat="1" ht="16.5" customHeight="1">
      <c r="B1465" s="132"/>
      <c r="C1465" s="133" t="s">
        <v>2965</v>
      </c>
      <c r="D1465" s="133" t="s">
        <v>123</v>
      </c>
      <c r="E1465" s="134" t="s">
        <v>2705</v>
      </c>
      <c r="F1465" s="135" t="s">
        <v>2706</v>
      </c>
      <c r="G1465" s="136" t="s">
        <v>339</v>
      </c>
      <c r="H1465" s="137">
        <v>13.6</v>
      </c>
      <c r="I1465" s="138"/>
      <c r="J1465" s="139">
        <f t="shared" si="140"/>
        <v>0</v>
      </c>
      <c r="K1465" s="135" t="s">
        <v>1</v>
      </c>
      <c r="L1465" s="32"/>
      <c r="M1465" s="140" t="s">
        <v>1</v>
      </c>
      <c r="N1465" s="141" t="s">
        <v>43</v>
      </c>
      <c r="P1465" s="142">
        <f t="shared" si="141"/>
        <v>0</v>
      </c>
      <c r="Q1465" s="142">
        <v>0</v>
      </c>
      <c r="R1465" s="142">
        <f t="shared" si="142"/>
        <v>0</v>
      </c>
      <c r="S1465" s="142">
        <v>0</v>
      </c>
      <c r="T1465" s="143">
        <f t="shared" si="143"/>
        <v>0</v>
      </c>
      <c r="AR1465" s="144" t="s">
        <v>293</v>
      </c>
      <c r="AT1465" s="144" t="s">
        <v>123</v>
      </c>
      <c r="AU1465" s="144" t="s">
        <v>138</v>
      </c>
      <c r="AY1465" s="17" t="s">
        <v>120</v>
      </c>
      <c r="BE1465" s="145">
        <f t="shared" si="144"/>
        <v>0</v>
      </c>
      <c r="BF1465" s="145">
        <f t="shared" si="145"/>
        <v>0</v>
      </c>
      <c r="BG1465" s="145">
        <f t="shared" si="146"/>
        <v>0</v>
      </c>
      <c r="BH1465" s="145">
        <f t="shared" si="147"/>
        <v>0</v>
      </c>
      <c r="BI1465" s="145">
        <f t="shared" si="148"/>
        <v>0</v>
      </c>
      <c r="BJ1465" s="17" t="s">
        <v>129</v>
      </c>
      <c r="BK1465" s="145">
        <f t="shared" si="149"/>
        <v>0</v>
      </c>
      <c r="BL1465" s="17" t="s">
        <v>293</v>
      </c>
      <c r="BM1465" s="144" t="s">
        <v>2966</v>
      </c>
    </row>
    <row r="1466" spans="2:65" s="1" customFormat="1" ht="16.5" customHeight="1">
      <c r="B1466" s="132"/>
      <c r="C1466" s="133" t="s">
        <v>2967</v>
      </c>
      <c r="D1466" s="133" t="s">
        <v>123</v>
      </c>
      <c r="E1466" s="134" t="s">
        <v>2709</v>
      </c>
      <c r="F1466" s="135" t="s">
        <v>2710</v>
      </c>
      <c r="G1466" s="136" t="s">
        <v>339</v>
      </c>
      <c r="H1466" s="137">
        <v>2.61</v>
      </c>
      <c r="I1466" s="138"/>
      <c r="J1466" s="139">
        <f t="shared" si="140"/>
        <v>0</v>
      </c>
      <c r="K1466" s="135" t="s">
        <v>1</v>
      </c>
      <c r="L1466" s="32"/>
      <c r="M1466" s="140" t="s">
        <v>1</v>
      </c>
      <c r="N1466" s="141" t="s">
        <v>43</v>
      </c>
      <c r="P1466" s="142">
        <f t="shared" si="141"/>
        <v>0</v>
      </c>
      <c r="Q1466" s="142">
        <v>0</v>
      </c>
      <c r="R1466" s="142">
        <f t="shared" si="142"/>
        <v>0</v>
      </c>
      <c r="S1466" s="142">
        <v>0</v>
      </c>
      <c r="T1466" s="143">
        <f t="shared" si="143"/>
        <v>0</v>
      </c>
      <c r="AR1466" s="144" t="s">
        <v>293</v>
      </c>
      <c r="AT1466" s="144" t="s">
        <v>123</v>
      </c>
      <c r="AU1466" s="144" t="s">
        <v>138</v>
      </c>
      <c r="AY1466" s="17" t="s">
        <v>120</v>
      </c>
      <c r="BE1466" s="145">
        <f t="shared" si="144"/>
        <v>0</v>
      </c>
      <c r="BF1466" s="145">
        <f t="shared" si="145"/>
        <v>0</v>
      </c>
      <c r="BG1466" s="145">
        <f t="shared" si="146"/>
        <v>0</v>
      </c>
      <c r="BH1466" s="145">
        <f t="shared" si="147"/>
        <v>0</v>
      </c>
      <c r="BI1466" s="145">
        <f t="shared" si="148"/>
        <v>0</v>
      </c>
      <c r="BJ1466" s="17" t="s">
        <v>129</v>
      </c>
      <c r="BK1466" s="145">
        <f t="shared" si="149"/>
        <v>0</v>
      </c>
      <c r="BL1466" s="17" t="s">
        <v>293</v>
      </c>
      <c r="BM1466" s="144" t="s">
        <v>2968</v>
      </c>
    </row>
    <row r="1467" spans="2:65" s="1" customFormat="1" ht="16.5" customHeight="1">
      <c r="B1467" s="132"/>
      <c r="C1467" s="133" t="s">
        <v>2969</v>
      </c>
      <c r="D1467" s="133" t="s">
        <v>123</v>
      </c>
      <c r="E1467" s="134" t="s">
        <v>2875</v>
      </c>
      <c r="F1467" s="135" t="s">
        <v>2876</v>
      </c>
      <c r="G1467" s="136" t="s">
        <v>2506</v>
      </c>
      <c r="H1467" s="137">
        <v>10</v>
      </c>
      <c r="I1467" s="138"/>
      <c r="J1467" s="139">
        <f t="shared" si="140"/>
        <v>0</v>
      </c>
      <c r="K1467" s="135" t="s">
        <v>1</v>
      </c>
      <c r="L1467" s="32"/>
      <c r="M1467" s="140" t="s">
        <v>1</v>
      </c>
      <c r="N1467" s="141" t="s">
        <v>43</v>
      </c>
      <c r="P1467" s="142">
        <f t="shared" si="141"/>
        <v>0</v>
      </c>
      <c r="Q1467" s="142">
        <v>0</v>
      </c>
      <c r="R1467" s="142">
        <f t="shared" si="142"/>
        <v>0</v>
      </c>
      <c r="S1467" s="142">
        <v>0</v>
      </c>
      <c r="T1467" s="143">
        <f t="shared" si="143"/>
        <v>0</v>
      </c>
      <c r="AR1467" s="144" t="s">
        <v>293</v>
      </c>
      <c r="AT1467" s="144" t="s">
        <v>123</v>
      </c>
      <c r="AU1467" s="144" t="s">
        <v>138</v>
      </c>
      <c r="AY1467" s="17" t="s">
        <v>120</v>
      </c>
      <c r="BE1467" s="145">
        <f t="shared" si="144"/>
        <v>0</v>
      </c>
      <c r="BF1467" s="145">
        <f t="shared" si="145"/>
        <v>0</v>
      </c>
      <c r="BG1467" s="145">
        <f t="shared" si="146"/>
        <v>0</v>
      </c>
      <c r="BH1467" s="145">
        <f t="shared" si="147"/>
        <v>0</v>
      </c>
      <c r="BI1467" s="145">
        <f t="shared" si="148"/>
        <v>0</v>
      </c>
      <c r="BJ1467" s="17" t="s">
        <v>129</v>
      </c>
      <c r="BK1467" s="145">
        <f t="shared" si="149"/>
        <v>0</v>
      </c>
      <c r="BL1467" s="17" t="s">
        <v>293</v>
      </c>
      <c r="BM1467" s="144" t="s">
        <v>2970</v>
      </c>
    </row>
    <row r="1468" spans="2:65" s="1" customFormat="1" ht="16.5" customHeight="1">
      <c r="B1468" s="132"/>
      <c r="C1468" s="133" t="s">
        <v>2971</v>
      </c>
      <c r="D1468" s="133" t="s">
        <v>123</v>
      </c>
      <c r="E1468" s="134" t="s">
        <v>2729</v>
      </c>
      <c r="F1468" s="135" t="s">
        <v>2730</v>
      </c>
      <c r="G1468" s="136" t="s">
        <v>2506</v>
      </c>
      <c r="H1468" s="137">
        <v>12</v>
      </c>
      <c r="I1468" s="138"/>
      <c r="J1468" s="139">
        <f t="shared" si="140"/>
        <v>0</v>
      </c>
      <c r="K1468" s="135" t="s">
        <v>1</v>
      </c>
      <c r="L1468" s="32"/>
      <c r="M1468" s="140" t="s">
        <v>1</v>
      </c>
      <c r="N1468" s="141" t="s">
        <v>43</v>
      </c>
      <c r="P1468" s="142">
        <f t="shared" si="141"/>
        <v>0</v>
      </c>
      <c r="Q1468" s="142">
        <v>0</v>
      </c>
      <c r="R1468" s="142">
        <f t="shared" si="142"/>
        <v>0</v>
      </c>
      <c r="S1468" s="142">
        <v>0</v>
      </c>
      <c r="T1468" s="143">
        <f t="shared" si="143"/>
        <v>0</v>
      </c>
      <c r="AR1468" s="144" t="s">
        <v>293</v>
      </c>
      <c r="AT1468" s="144" t="s">
        <v>123</v>
      </c>
      <c r="AU1468" s="144" t="s">
        <v>138</v>
      </c>
      <c r="AY1468" s="17" t="s">
        <v>120</v>
      </c>
      <c r="BE1468" s="145">
        <f t="shared" si="144"/>
        <v>0</v>
      </c>
      <c r="BF1468" s="145">
        <f t="shared" si="145"/>
        <v>0</v>
      </c>
      <c r="BG1468" s="145">
        <f t="shared" si="146"/>
        <v>0</v>
      </c>
      <c r="BH1468" s="145">
        <f t="shared" si="147"/>
        <v>0</v>
      </c>
      <c r="BI1468" s="145">
        <f t="shared" si="148"/>
        <v>0</v>
      </c>
      <c r="BJ1468" s="17" t="s">
        <v>129</v>
      </c>
      <c r="BK1468" s="145">
        <f t="shared" si="149"/>
        <v>0</v>
      </c>
      <c r="BL1468" s="17" t="s">
        <v>293</v>
      </c>
      <c r="BM1468" s="144" t="s">
        <v>2972</v>
      </c>
    </row>
    <row r="1469" spans="2:65" s="1" customFormat="1" ht="16.5" customHeight="1">
      <c r="B1469" s="132"/>
      <c r="C1469" s="133" t="s">
        <v>2973</v>
      </c>
      <c r="D1469" s="133" t="s">
        <v>123</v>
      </c>
      <c r="E1469" s="134" t="s">
        <v>2733</v>
      </c>
      <c r="F1469" s="135" t="s">
        <v>2734</v>
      </c>
      <c r="G1469" s="136" t="s">
        <v>2506</v>
      </c>
      <c r="H1469" s="137">
        <v>12</v>
      </c>
      <c r="I1469" s="138"/>
      <c r="J1469" s="139">
        <f t="shared" si="140"/>
        <v>0</v>
      </c>
      <c r="K1469" s="135" t="s">
        <v>1</v>
      </c>
      <c r="L1469" s="32"/>
      <c r="M1469" s="140" t="s">
        <v>1</v>
      </c>
      <c r="N1469" s="141" t="s">
        <v>43</v>
      </c>
      <c r="P1469" s="142">
        <f t="shared" si="141"/>
        <v>0</v>
      </c>
      <c r="Q1469" s="142">
        <v>0</v>
      </c>
      <c r="R1469" s="142">
        <f t="shared" si="142"/>
        <v>0</v>
      </c>
      <c r="S1469" s="142">
        <v>0</v>
      </c>
      <c r="T1469" s="143">
        <f t="shared" si="143"/>
        <v>0</v>
      </c>
      <c r="AR1469" s="144" t="s">
        <v>293</v>
      </c>
      <c r="AT1469" s="144" t="s">
        <v>123</v>
      </c>
      <c r="AU1469" s="144" t="s">
        <v>138</v>
      </c>
      <c r="AY1469" s="17" t="s">
        <v>120</v>
      </c>
      <c r="BE1469" s="145">
        <f t="shared" si="144"/>
        <v>0</v>
      </c>
      <c r="BF1469" s="145">
        <f t="shared" si="145"/>
        <v>0</v>
      </c>
      <c r="BG1469" s="145">
        <f t="shared" si="146"/>
        <v>0</v>
      </c>
      <c r="BH1469" s="145">
        <f t="shared" si="147"/>
        <v>0</v>
      </c>
      <c r="BI1469" s="145">
        <f t="shared" si="148"/>
        <v>0</v>
      </c>
      <c r="BJ1469" s="17" t="s">
        <v>129</v>
      </c>
      <c r="BK1469" s="145">
        <f t="shared" si="149"/>
        <v>0</v>
      </c>
      <c r="BL1469" s="17" t="s">
        <v>293</v>
      </c>
      <c r="BM1469" s="144" t="s">
        <v>2974</v>
      </c>
    </row>
    <row r="1470" spans="2:65" s="11" customFormat="1" ht="20.85" customHeight="1">
      <c r="B1470" s="120"/>
      <c r="D1470" s="121" t="s">
        <v>76</v>
      </c>
      <c r="E1470" s="130" t="s">
        <v>2975</v>
      </c>
      <c r="F1470" s="130" t="s">
        <v>2976</v>
      </c>
      <c r="I1470" s="123"/>
      <c r="J1470" s="131">
        <f>BK1470</f>
        <v>0</v>
      </c>
      <c r="L1470" s="120"/>
      <c r="M1470" s="125"/>
      <c r="P1470" s="126">
        <f>SUM(P1471:P1489)</f>
        <v>0</v>
      </c>
      <c r="R1470" s="126">
        <f>SUM(R1471:R1489)</f>
        <v>0</v>
      </c>
      <c r="T1470" s="127">
        <f>SUM(T1471:T1489)</f>
        <v>0</v>
      </c>
      <c r="AR1470" s="121" t="s">
        <v>85</v>
      </c>
      <c r="AT1470" s="128" t="s">
        <v>76</v>
      </c>
      <c r="AU1470" s="128" t="s">
        <v>129</v>
      </c>
      <c r="AY1470" s="121" t="s">
        <v>120</v>
      </c>
      <c r="BK1470" s="129">
        <f>SUM(BK1471:BK1489)</f>
        <v>0</v>
      </c>
    </row>
    <row r="1471" spans="2:65" s="1" customFormat="1" ht="16.5" customHeight="1">
      <c r="B1471" s="132"/>
      <c r="C1471" s="133" t="s">
        <v>2977</v>
      </c>
      <c r="D1471" s="133" t="s">
        <v>123</v>
      </c>
      <c r="E1471" s="134" t="s">
        <v>2701</v>
      </c>
      <c r="F1471" s="135" t="s">
        <v>2702</v>
      </c>
      <c r="G1471" s="136" t="s">
        <v>339</v>
      </c>
      <c r="H1471" s="137">
        <v>17.8</v>
      </c>
      <c r="I1471" s="138"/>
      <c r="J1471" s="139">
        <f t="shared" ref="J1471:J1489" si="150">ROUND(I1471*H1471,2)</f>
        <v>0</v>
      </c>
      <c r="K1471" s="135" t="s">
        <v>1</v>
      </c>
      <c r="L1471" s="32"/>
      <c r="M1471" s="140" t="s">
        <v>1</v>
      </c>
      <c r="N1471" s="141" t="s">
        <v>43</v>
      </c>
      <c r="P1471" s="142">
        <f t="shared" ref="P1471:P1489" si="151">O1471*H1471</f>
        <v>0</v>
      </c>
      <c r="Q1471" s="142">
        <v>0</v>
      </c>
      <c r="R1471" s="142">
        <f t="shared" ref="R1471:R1489" si="152">Q1471*H1471</f>
        <v>0</v>
      </c>
      <c r="S1471" s="142">
        <v>0</v>
      </c>
      <c r="T1471" s="143">
        <f t="shared" ref="T1471:T1489" si="153">S1471*H1471</f>
        <v>0</v>
      </c>
      <c r="AR1471" s="144" t="s">
        <v>293</v>
      </c>
      <c r="AT1471" s="144" t="s">
        <v>123</v>
      </c>
      <c r="AU1471" s="144" t="s">
        <v>138</v>
      </c>
      <c r="AY1471" s="17" t="s">
        <v>120</v>
      </c>
      <c r="BE1471" s="145">
        <f t="shared" ref="BE1471:BE1489" si="154">IF(N1471="základní",J1471,0)</f>
        <v>0</v>
      </c>
      <c r="BF1471" s="145">
        <f t="shared" ref="BF1471:BF1489" si="155">IF(N1471="snížená",J1471,0)</f>
        <v>0</v>
      </c>
      <c r="BG1471" s="145">
        <f t="shared" ref="BG1471:BG1489" si="156">IF(N1471="zákl. přenesená",J1471,0)</f>
        <v>0</v>
      </c>
      <c r="BH1471" s="145">
        <f t="shared" ref="BH1471:BH1489" si="157">IF(N1471="sníž. přenesená",J1471,0)</f>
        <v>0</v>
      </c>
      <c r="BI1471" s="145">
        <f t="shared" ref="BI1471:BI1489" si="158">IF(N1471="nulová",J1471,0)</f>
        <v>0</v>
      </c>
      <c r="BJ1471" s="17" t="s">
        <v>129</v>
      </c>
      <c r="BK1471" s="145">
        <f t="shared" ref="BK1471:BK1489" si="159">ROUND(I1471*H1471,2)</f>
        <v>0</v>
      </c>
      <c r="BL1471" s="17" t="s">
        <v>293</v>
      </c>
      <c r="BM1471" s="144" t="s">
        <v>2978</v>
      </c>
    </row>
    <row r="1472" spans="2:65" s="1" customFormat="1" ht="16.5" customHeight="1">
      <c r="B1472" s="132"/>
      <c r="C1472" s="133" t="s">
        <v>2979</v>
      </c>
      <c r="D1472" s="133" t="s">
        <v>123</v>
      </c>
      <c r="E1472" s="134" t="s">
        <v>2980</v>
      </c>
      <c r="F1472" s="135" t="s">
        <v>2981</v>
      </c>
      <c r="G1472" s="136" t="s">
        <v>339</v>
      </c>
      <c r="H1472" s="137">
        <v>45.33</v>
      </c>
      <c r="I1472" s="138"/>
      <c r="J1472" s="139">
        <f t="shared" si="150"/>
        <v>0</v>
      </c>
      <c r="K1472" s="135" t="s">
        <v>1</v>
      </c>
      <c r="L1472" s="32"/>
      <c r="M1472" s="140" t="s">
        <v>1</v>
      </c>
      <c r="N1472" s="141" t="s">
        <v>43</v>
      </c>
      <c r="P1472" s="142">
        <f t="shared" si="151"/>
        <v>0</v>
      </c>
      <c r="Q1472" s="142">
        <v>0</v>
      </c>
      <c r="R1472" s="142">
        <f t="shared" si="152"/>
        <v>0</v>
      </c>
      <c r="S1472" s="142">
        <v>0</v>
      </c>
      <c r="T1472" s="143">
        <f t="shared" si="153"/>
        <v>0</v>
      </c>
      <c r="AR1472" s="144" t="s">
        <v>293</v>
      </c>
      <c r="AT1472" s="144" t="s">
        <v>123</v>
      </c>
      <c r="AU1472" s="144" t="s">
        <v>138</v>
      </c>
      <c r="AY1472" s="17" t="s">
        <v>120</v>
      </c>
      <c r="BE1472" s="145">
        <f t="shared" si="154"/>
        <v>0</v>
      </c>
      <c r="BF1472" s="145">
        <f t="shared" si="155"/>
        <v>0</v>
      </c>
      <c r="BG1472" s="145">
        <f t="shared" si="156"/>
        <v>0</v>
      </c>
      <c r="BH1472" s="145">
        <f t="shared" si="157"/>
        <v>0</v>
      </c>
      <c r="BI1472" s="145">
        <f t="shared" si="158"/>
        <v>0</v>
      </c>
      <c r="BJ1472" s="17" t="s">
        <v>129</v>
      </c>
      <c r="BK1472" s="145">
        <f t="shared" si="159"/>
        <v>0</v>
      </c>
      <c r="BL1472" s="17" t="s">
        <v>293</v>
      </c>
      <c r="BM1472" s="144" t="s">
        <v>2982</v>
      </c>
    </row>
    <row r="1473" spans="2:65" s="1" customFormat="1" ht="16.5" customHeight="1">
      <c r="B1473" s="132"/>
      <c r="C1473" s="133" t="s">
        <v>2983</v>
      </c>
      <c r="D1473" s="133" t="s">
        <v>123</v>
      </c>
      <c r="E1473" s="134" t="s">
        <v>2984</v>
      </c>
      <c r="F1473" s="135" t="s">
        <v>2985</v>
      </c>
      <c r="G1473" s="136" t="s">
        <v>2506</v>
      </c>
      <c r="H1473" s="137">
        <v>36</v>
      </c>
      <c r="I1473" s="138"/>
      <c r="J1473" s="139">
        <f t="shared" si="150"/>
        <v>0</v>
      </c>
      <c r="K1473" s="135" t="s">
        <v>1</v>
      </c>
      <c r="L1473" s="32"/>
      <c r="M1473" s="140" t="s">
        <v>1</v>
      </c>
      <c r="N1473" s="141" t="s">
        <v>43</v>
      </c>
      <c r="P1473" s="142">
        <f t="shared" si="151"/>
        <v>0</v>
      </c>
      <c r="Q1473" s="142">
        <v>0</v>
      </c>
      <c r="R1473" s="142">
        <f t="shared" si="152"/>
        <v>0</v>
      </c>
      <c r="S1473" s="142">
        <v>0</v>
      </c>
      <c r="T1473" s="143">
        <f t="shared" si="153"/>
        <v>0</v>
      </c>
      <c r="AR1473" s="144" t="s">
        <v>293</v>
      </c>
      <c r="AT1473" s="144" t="s">
        <v>123</v>
      </c>
      <c r="AU1473" s="144" t="s">
        <v>138</v>
      </c>
      <c r="AY1473" s="17" t="s">
        <v>120</v>
      </c>
      <c r="BE1473" s="145">
        <f t="shared" si="154"/>
        <v>0</v>
      </c>
      <c r="BF1473" s="145">
        <f t="shared" si="155"/>
        <v>0</v>
      </c>
      <c r="BG1473" s="145">
        <f t="shared" si="156"/>
        <v>0</v>
      </c>
      <c r="BH1473" s="145">
        <f t="shared" si="157"/>
        <v>0</v>
      </c>
      <c r="BI1473" s="145">
        <f t="shared" si="158"/>
        <v>0</v>
      </c>
      <c r="BJ1473" s="17" t="s">
        <v>129</v>
      </c>
      <c r="BK1473" s="145">
        <f t="shared" si="159"/>
        <v>0</v>
      </c>
      <c r="BL1473" s="17" t="s">
        <v>293</v>
      </c>
      <c r="BM1473" s="144" t="s">
        <v>2986</v>
      </c>
    </row>
    <row r="1474" spans="2:65" s="1" customFormat="1" ht="16.5" customHeight="1">
      <c r="B1474" s="132"/>
      <c r="C1474" s="133" t="s">
        <v>2987</v>
      </c>
      <c r="D1474" s="133" t="s">
        <v>123</v>
      </c>
      <c r="E1474" s="134" t="s">
        <v>2988</v>
      </c>
      <c r="F1474" s="135" t="s">
        <v>2989</v>
      </c>
      <c r="G1474" s="136" t="s">
        <v>2506</v>
      </c>
      <c r="H1474" s="137">
        <v>48</v>
      </c>
      <c r="I1474" s="138"/>
      <c r="J1474" s="139">
        <f t="shared" si="150"/>
        <v>0</v>
      </c>
      <c r="K1474" s="135" t="s">
        <v>1</v>
      </c>
      <c r="L1474" s="32"/>
      <c r="M1474" s="140" t="s">
        <v>1</v>
      </c>
      <c r="N1474" s="141" t="s">
        <v>43</v>
      </c>
      <c r="P1474" s="142">
        <f t="shared" si="151"/>
        <v>0</v>
      </c>
      <c r="Q1474" s="142">
        <v>0</v>
      </c>
      <c r="R1474" s="142">
        <f t="shared" si="152"/>
        <v>0</v>
      </c>
      <c r="S1474" s="142">
        <v>0</v>
      </c>
      <c r="T1474" s="143">
        <f t="shared" si="153"/>
        <v>0</v>
      </c>
      <c r="AR1474" s="144" t="s">
        <v>293</v>
      </c>
      <c r="AT1474" s="144" t="s">
        <v>123</v>
      </c>
      <c r="AU1474" s="144" t="s">
        <v>138</v>
      </c>
      <c r="AY1474" s="17" t="s">
        <v>120</v>
      </c>
      <c r="BE1474" s="145">
        <f t="shared" si="154"/>
        <v>0</v>
      </c>
      <c r="BF1474" s="145">
        <f t="shared" si="155"/>
        <v>0</v>
      </c>
      <c r="BG1474" s="145">
        <f t="shared" si="156"/>
        <v>0</v>
      </c>
      <c r="BH1474" s="145">
        <f t="shared" si="157"/>
        <v>0</v>
      </c>
      <c r="BI1474" s="145">
        <f t="shared" si="158"/>
        <v>0</v>
      </c>
      <c r="BJ1474" s="17" t="s">
        <v>129</v>
      </c>
      <c r="BK1474" s="145">
        <f t="shared" si="159"/>
        <v>0</v>
      </c>
      <c r="BL1474" s="17" t="s">
        <v>293</v>
      </c>
      <c r="BM1474" s="144" t="s">
        <v>2990</v>
      </c>
    </row>
    <row r="1475" spans="2:65" s="1" customFormat="1" ht="24.2" customHeight="1">
      <c r="B1475" s="132"/>
      <c r="C1475" s="133" t="s">
        <v>2991</v>
      </c>
      <c r="D1475" s="133" t="s">
        <v>123</v>
      </c>
      <c r="E1475" s="134" t="s">
        <v>2992</v>
      </c>
      <c r="F1475" s="135" t="s">
        <v>2993</v>
      </c>
      <c r="G1475" s="136" t="s">
        <v>2506</v>
      </c>
      <c r="H1475" s="137">
        <v>36</v>
      </c>
      <c r="I1475" s="138"/>
      <c r="J1475" s="139">
        <f t="shared" si="150"/>
        <v>0</v>
      </c>
      <c r="K1475" s="135" t="s">
        <v>1</v>
      </c>
      <c r="L1475" s="32"/>
      <c r="M1475" s="140" t="s">
        <v>1</v>
      </c>
      <c r="N1475" s="141" t="s">
        <v>43</v>
      </c>
      <c r="P1475" s="142">
        <f t="shared" si="151"/>
        <v>0</v>
      </c>
      <c r="Q1475" s="142">
        <v>0</v>
      </c>
      <c r="R1475" s="142">
        <f t="shared" si="152"/>
        <v>0</v>
      </c>
      <c r="S1475" s="142">
        <v>0</v>
      </c>
      <c r="T1475" s="143">
        <f t="shared" si="153"/>
        <v>0</v>
      </c>
      <c r="AR1475" s="144" t="s">
        <v>293</v>
      </c>
      <c r="AT1475" s="144" t="s">
        <v>123</v>
      </c>
      <c r="AU1475" s="144" t="s">
        <v>138</v>
      </c>
      <c r="AY1475" s="17" t="s">
        <v>120</v>
      </c>
      <c r="BE1475" s="145">
        <f t="shared" si="154"/>
        <v>0</v>
      </c>
      <c r="BF1475" s="145">
        <f t="shared" si="155"/>
        <v>0</v>
      </c>
      <c r="BG1475" s="145">
        <f t="shared" si="156"/>
        <v>0</v>
      </c>
      <c r="BH1475" s="145">
        <f t="shared" si="157"/>
        <v>0</v>
      </c>
      <c r="BI1475" s="145">
        <f t="shared" si="158"/>
        <v>0</v>
      </c>
      <c r="BJ1475" s="17" t="s">
        <v>129</v>
      </c>
      <c r="BK1475" s="145">
        <f t="shared" si="159"/>
        <v>0</v>
      </c>
      <c r="BL1475" s="17" t="s">
        <v>293</v>
      </c>
      <c r="BM1475" s="144" t="s">
        <v>2994</v>
      </c>
    </row>
    <row r="1476" spans="2:65" s="1" customFormat="1" ht="16.5" customHeight="1">
      <c r="B1476" s="132"/>
      <c r="C1476" s="133" t="s">
        <v>2995</v>
      </c>
      <c r="D1476" s="133" t="s">
        <v>123</v>
      </c>
      <c r="E1476" s="134" t="s">
        <v>2996</v>
      </c>
      <c r="F1476" s="135" t="s">
        <v>2997</v>
      </c>
      <c r="G1476" s="136" t="s">
        <v>2506</v>
      </c>
      <c r="H1476" s="137">
        <v>8</v>
      </c>
      <c r="I1476" s="138"/>
      <c r="J1476" s="139">
        <f t="shared" si="150"/>
        <v>0</v>
      </c>
      <c r="K1476" s="135" t="s">
        <v>1</v>
      </c>
      <c r="L1476" s="32"/>
      <c r="M1476" s="140" t="s">
        <v>1</v>
      </c>
      <c r="N1476" s="141" t="s">
        <v>43</v>
      </c>
      <c r="P1476" s="142">
        <f t="shared" si="151"/>
        <v>0</v>
      </c>
      <c r="Q1476" s="142">
        <v>0</v>
      </c>
      <c r="R1476" s="142">
        <f t="shared" si="152"/>
        <v>0</v>
      </c>
      <c r="S1476" s="142">
        <v>0</v>
      </c>
      <c r="T1476" s="143">
        <f t="shared" si="153"/>
        <v>0</v>
      </c>
      <c r="AR1476" s="144" t="s">
        <v>293</v>
      </c>
      <c r="AT1476" s="144" t="s">
        <v>123</v>
      </c>
      <c r="AU1476" s="144" t="s">
        <v>138</v>
      </c>
      <c r="AY1476" s="17" t="s">
        <v>120</v>
      </c>
      <c r="BE1476" s="145">
        <f t="shared" si="154"/>
        <v>0</v>
      </c>
      <c r="BF1476" s="145">
        <f t="shared" si="155"/>
        <v>0</v>
      </c>
      <c r="BG1476" s="145">
        <f t="shared" si="156"/>
        <v>0</v>
      </c>
      <c r="BH1476" s="145">
        <f t="shared" si="157"/>
        <v>0</v>
      </c>
      <c r="BI1476" s="145">
        <f t="shared" si="158"/>
        <v>0</v>
      </c>
      <c r="BJ1476" s="17" t="s">
        <v>129</v>
      </c>
      <c r="BK1476" s="145">
        <f t="shared" si="159"/>
        <v>0</v>
      </c>
      <c r="BL1476" s="17" t="s">
        <v>293</v>
      </c>
      <c r="BM1476" s="144" t="s">
        <v>2998</v>
      </c>
    </row>
    <row r="1477" spans="2:65" s="1" customFormat="1" ht="16.5" customHeight="1">
      <c r="B1477" s="132"/>
      <c r="C1477" s="133" t="s">
        <v>2999</v>
      </c>
      <c r="D1477" s="133" t="s">
        <v>123</v>
      </c>
      <c r="E1477" s="134" t="s">
        <v>3000</v>
      </c>
      <c r="F1477" s="135" t="s">
        <v>3001</v>
      </c>
      <c r="G1477" s="136" t="s">
        <v>2506</v>
      </c>
      <c r="H1477" s="137">
        <v>56</v>
      </c>
      <c r="I1477" s="138"/>
      <c r="J1477" s="139">
        <f t="shared" si="150"/>
        <v>0</v>
      </c>
      <c r="K1477" s="135" t="s">
        <v>1</v>
      </c>
      <c r="L1477" s="32"/>
      <c r="M1477" s="140" t="s">
        <v>1</v>
      </c>
      <c r="N1477" s="141" t="s">
        <v>43</v>
      </c>
      <c r="P1477" s="142">
        <f t="shared" si="151"/>
        <v>0</v>
      </c>
      <c r="Q1477" s="142">
        <v>0</v>
      </c>
      <c r="R1477" s="142">
        <f t="shared" si="152"/>
        <v>0</v>
      </c>
      <c r="S1477" s="142">
        <v>0</v>
      </c>
      <c r="T1477" s="143">
        <f t="shared" si="153"/>
        <v>0</v>
      </c>
      <c r="AR1477" s="144" t="s">
        <v>293</v>
      </c>
      <c r="AT1477" s="144" t="s">
        <v>123</v>
      </c>
      <c r="AU1477" s="144" t="s">
        <v>138</v>
      </c>
      <c r="AY1477" s="17" t="s">
        <v>120</v>
      </c>
      <c r="BE1477" s="145">
        <f t="shared" si="154"/>
        <v>0</v>
      </c>
      <c r="BF1477" s="145">
        <f t="shared" si="155"/>
        <v>0</v>
      </c>
      <c r="BG1477" s="145">
        <f t="shared" si="156"/>
        <v>0</v>
      </c>
      <c r="BH1477" s="145">
        <f t="shared" si="157"/>
        <v>0</v>
      </c>
      <c r="BI1477" s="145">
        <f t="shared" si="158"/>
        <v>0</v>
      </c>
      <c r="BJ1477" s="17" t="s">
        <v>129</v>
      </c>
      <c r="BK1477" s="145">
        <f t="shared" si="159"/>
        <v>0</v>
      </c>
      <c r="BL1477" s="17" t="s">
        <v>293</v>
      </c>
      <c r="BM1477" s="144" t="s">
        <v>3002</v>
      </c>
    </row>
    <row r="1478" spans="2:65" s="1" customFormat="1" ht="16.5" customHeight="1">
      <c r="B1478" s="132"/>
      <c r="C1478" s="133" t="s">
        <v>3003</v>
      </c>
      <c r="D1478" s="133" t="s">
        <v>123</v>
      </c>
      <c r="E1478" s="134" t="s">
        <v>3004</v>
      </c>
      <c r="F1478" s="135" t="s">
        <v>3005</v>
      </c>
      <c r="G1478" s="136" t="s">
        <v>2506</v>
      </c>
      <c r="H1478" s="137">
        <v>4</v>
      </c>
      <c r="I1478" s="138"/>
      <c r="J1478" s="139">
        <f t="shared" si="150"/>
        <v>0</v>
      </c>
      <c r="K1478" s="135" t="s">
        <v>1</v>
      </c>
      <c r="L1478" s="32"/>
      <c r="M1478" s="140" t="s">
        <v>1</v>
      </c>
      <c r="N1478" s="141" t="s">
        <v>43</v>
      </c>
      <c r="P1478" s="142">
        <f t="shared" si="151"/>
        <v>0</v>
      </c>
      <c r="Q1478" s="142">
        <v>0</v>
      </c>
      <c r="R1478" s="142">
        <f t="shared" si="152"/>
        <v>0</v>
      </c>
      <c r="S1478" s="142">
        <v>0</v>
      </c>
      <c r="T1478" s="143">
        <f t="shared" si="153"/>
        <v>0</v>
      </c>
      <c r="AR1478" s="144" t="s">
        <v>293</v>
      </c>
      <c r="AT1478" s="144" t="s">
        <v>123</v>
      </c>
      <c r="AU1478" s="144" t="s">
        <v>138</v>
      </c>
      <c r="AY1478" s="17" t="s">
        <v>120</v>
      </c>
      <c r="BE1478" s="145">
        <f t="shared" si="154"/>
        <v>0</v>
      </c>
      <c r="BF1478" s="145">
        <f t="shared" si="155"/>
        <v>0</v>
      </c>
      <c r="BG1478" s="145">
        <f t="shared" si="156"/>
        <v>0</v>
      </c>
      <c r="BH1478" s="145">
        <f t="shared" si="157"/>
        <v>0</v>
      </c>
      <c r="BI1478" s="145">
        <f t="shared" si="158"/>
        <v>0</v>
      </c>
      <c r="BJ1478" s="17" t="s">
        <v>129</v>
      </c>
      <c r="BK1478" s="145">
        <f t="shared" si="159"/>
        <v>0</v>
      </c>
      <c r="BL1478" s="17" t="s">
        <v>293</v>
      </c>
      <c r="BM1478" s="144" t="s">
        <v>3006</v>
      </c>
    </row>
    <row r="1479" spans="2:65" s="1" customFormat="1" ht="16.5" customHeight="1">
      <c r="B1479" s="132"/>
      <c r="C1479" s="133" t="s">
        <v>3007</v>
      </c>
      <c r="D1479" s="133" t="s">
        <v>123</v>
      </c>
      <c r="E1479" s="134" t="s">
        <v>2725</v>
      </c>
      <c r="F1479" s="135" t="s">
        <v>2726</v>
      </c>
      <c r="G1479" s="136" t="s">
        <v>2506</v>
      </c>
      <c r="H1479" s="137">
        <v>8</v>
      </c>
      <c r="I1479" s="138"/>
      <c r="J1479" s="139">
        <f t="shared" si="150"/>
        <v>0</v>
      </c>
      <c r="K1479" s="135" t="s">
        <v>1</v>
      </c>
      <c r="L1479" s="32"/>
      <c r="M1479" s="140" t="s">
        <v>1</v>
      </c>
      <c r="N1479" s="141" t="s">
        <v>43</v>
      </c>
      <c r="P1479" s="142">
        <f t="shared" si="151"/>
        <v>0</v>
      </c>
      <c r="Q1479" s="142">
        <v>0</v>
      </c>
      <c r="R1479" s="142">
        <f t="shared" si="152"/>
        <v>0</v>
      </c>
      <c r="S1479" s="142">
        <v>0</v>
      </c>
      <c r="T1479" s="143">
        <f t="shared" si="153"/>
        <v>0</v>
      </c>
      <c r="AR1479" s="144" t="s">
        <v>293</v>
      </c>
      <c r="AT1479" s="144" t="s">
        <v>123</v>
      </c>
      <c r="AU1479" s="144" t="s">
        <v>138</v>
      </c>
      <c r="AY1479" s="17" t="s">
        <v>120</v>
      </c>
      <c r="BE1479" s="145">
        <f t="shared" si="154"/>
        <v>0</v>
      </c>
      <c r="BF1479" s="145">
        <f t="shared" si="155"/>
        <v>0</v>
      </c>
      <c r="BG1479" s="145">
        <f t="shared" si="156"/>
        <v>0</v>
      </c>
      <c r="BH1479" s="145">
        <f t="shared" si="157"/>
        <v>0</v>
      </c>
      <c r="BI1479" s="145">
        <f t="shared" si="158"/>
        <v>0</v>
      </c>
      <c r="BJ1479" s="17" t="s">
        <v>129</v>
      </c>
      <c r="BK1479" s="145">
        <f t="shared" si="159"/>
        <v>0</v>
      </c>
      <c r="BL1479" s="17" t="s">
        <v>293</v>
      </c>
      <c r="BM1479" s="144" t="s">
        <v>3008</v>
      </c>
    </row>
    <row r="1480" spans="2:65" s="1" customFormat="1" ht="16.5" customHeight="1">
      <c r="B1480" s="132"/>
      <c r="C1480" s="133" t="s">
        <v>3009</v>
      </c>
      <c r="D1480" s="133" t="s">
        <v>123</v>
      </c>
      <c r="E1480" s="134" t="s">
        <v>3010</v>
      </c>
      <c r="F1480" s="135" t="s">
        <v>3011</v>
      </c>
      <c r="G1480" s="136" t="s">
        <v>2506</v>
      </c>
      <c r="H1480" s="137">
        <v>4</v>
      </c>
      <c r="I1480" s="138"/>
      <c r="J1480" s="139">
        <f t="shared" si="150"/>
        <v>0</v>
      </c>
      <c r="K1480" s="135" t="s">
        <v>1</v>
      </c>
      <c r="L1480" s="32"/>
      <c r="M1480" s="140" t="s">
        <v>1</v>
      </c>
      <c r="N1480" s="141" t="s">
        <v>43</v>
      </c>
      <c r="P1480" s="142">
        <f t="shared" si="151"/>
        <v>0</v>
      </c>
      <c r="Q1480" s="142">
        <v>0</v>
      </c>
      <c r="R1480" s="142">
        <f t="shared" si="152"/>
        <v>0</v>
      </c>
      <c r="S1480" s="142">
        <v>0</v>
      </c>
      <c r="T1480" s="143">
        <f t="shared" si="153"/>
        <v>0</v>
      </c>
      <c r="AR1480" s="144" t="s">
        <v>293</v>
      </c>
      <c r="AT1480" s="144" t="s">
        <v>123</v>
      </c>
      <c r="AU1480" s="144" t="s">
        <v>138</v>
      </c>
      <c r="AY1480" s="17" t="s">
        <v>120</v>
      </c>
      <c r="BE1480" s="145">
        <f t="shared" si="154"/>
        <v>0</v>
      </c>
      <c r="BF1480" s="145">
        <f t="shared" si="155"/>
        <v>0</v>
      </c>
      <c r="BG1480" s="145">
        <f t="shared" si="156"/>
        <v>0</v>
      </c>
      <c r="BH1480" s="145">
        <f t="shared" si="157"/>
        <v>0</v>
      </c>
      <c r="BI1480" s="145">
        <f t="shared" si="158"/>
        <v>0</v>
      </c>
      <c r="BJ1480" s="17" t="s">
        <v>129</v>
      </c>
      <c r="BK1480" s="145">
        <f t="shared" si="159"/>
        <v>0</v>
      </c>
      <c r="BL1480" s="17" t="s">
        <v>293</v>
      </c>
      <c r="BM1480" s="144" t="s">
        <v>3012</v>
      </c>
    </row>
    <row r="1481" spans="2:65" s="1" customFormat="1" ht="16.5" customHeight="1">
      <c r="B1481" s="132"/>
      <c r="C1481" s="133" t="s">
        <v>3013</v>
      </c>
      <c r="D1481" s="133" t="s">
        <v>123</v>
      </c>
      <c r="E1481" s="134" t="s">
        <v>3014</v>
      </c>
      <c r="F1481" s="135" t="s">
        <v>3015</v>
      </c>
      <c r="G1481" s="136" t="s">
        <v>2506</v>
      </c>
      <c r="H1481" s="137">
        <v>2</v>
      </c>
      <c r="I1481" s="138"/>
      <c r="J1481" s="139">
        <f t="shared" si="150"/>
        <v>0</v>
      </c>
      <c r="K1481" s="135" t="s">
        <v>1</v>
      </c>
      <c r="L1481" s="32"/>
      <c r="M1481" s="140" t="s">
        <v>1</v>
      </c>
      <c r="N1481" s="141" t="s">
        <v>43</v>
      </c>
      <c r="P1481" s="142">
        <f t="shared" si="151"/>
        <v>0</v>
      </c>
      <c r="Q1481" s="142">
        <v>0</v>
      </c>
      <c r="R1481" s="142">
        <f t="shared" si="152"/>
        <v>0</v>
      </c>
      <c r="S1481" s="142">
        <v>0</v>
      </c>
      <c r="T1481" s="143">
        <f t="shared" si="153"/>
        <v>0</v>
      </c>
      <c r="AR1481" s="144" t="s">
        <v>293</v>
      </c>
      <c r="AT1481" s="144" t="s">
        <v>123</v>
      </c>
      <c r="AU1481" s="144" t="s">
        <v>138</v>
      </c>
      <c r="AY1481" s="17" t="s">
        <v>120</v>
      </c>
      <c r="BE1481" s="145">
        <f t="shared" si="154"/>
        <v>0</v>
      </c>
      <c r="BF1481" s="145">
        <f t="shared" si="155"/>
        <v>0</v>
      </c>
      <c r="BG1481" s="145">
        <f t="shared" si="156"/>
        <v>0</v>
      </c>
      <c r="BH1481" s="145">
        <f t="shared" si="157"/>
        <v>0</v>
      </c>
      <c r="BI1481" s="145">
        <f t="shared" si="158"/>
        <v>0</v>
      </c>
      <c r="BJ1481" s="17" t="s">
        <v>129</v>
      </c>
      <c r="BK1481" s="145">
        <f t="shared" si="159"/>
        <v>0</v>
      </c>
      <c r="BL1481" s="17" t="s">
        <v>293</v>
      </c>
      <c r="BM1481" s="144" t="s">
        <v>3016</v>
      </c>
    </row>
    <row r="1482" spans="2:65" s="1" customFormat="1" ht="16.5" customHeight="1">
      <c r="B1482" s="132"/>
      <c r="C1482" s="133" t="s">
        <v>3017</v>
      </c>
      <c r="D1482" s="133" t="s">
        <v>123</v>
      </c>
      <c r="E1482" s="134" t="s">
        <v>3018</v>
      </c>
      <c r="F1482" s="135" t="s">
        <v>3019</v>
      </c>
      <c r="G1482" s="136" t="s">
        <v>2506</v>
      </c>
      <c r="H1482" s="137">
        <v>12</v>
      </c>
      <c r="I1482" s="138"/>
      <c r="J1482" s="139">
        <f t="shared" si="150"/>
        <v>0</v>
      </c>
      <c r="K1482" s="135" t="s">
        <v>1</v>
      </c>
      <c r="L1482" s="32"/>
      <c r="M1482" s="140" t="s">
        <v>1</v>
      </c>
      <c r="N1482" s="141" t="s">
        <v>43</v>
      </c>
      <c r="P1482" s="142">
        <f t="shared" si="151"/>
        <v>0</v>
      </c>
      <c r="Q1482" s="142">
        <v>0</v>
      </c>
      <c r="R1482" s="142">
        <f t="shared" si="152"/>
        <v>0</v>
      </c>
      <c r="S1482" s="142">
        <v>0</v>
      </c>
      <c r="T1482" s="143">
        <f t="shared" si="153"/>
        <v>0</v>
      </c>
      <c r="AR1482" s="144" t="s">
        <v>293</v>
      </c>
      <c r="AT1482" s="144" t="s">
        <v>123</v>
      </c>
      <c r="AU1482" s="144" t="s">
        <v>138</v>
      </c>
      <c r="AY1482" s="17" t="s">
        <v>120</v>
      </c>
      <c r="BE1482" s="145">
        <f t="shared" si="154"/>
        <v>0</v>
      </c>
      <c r="BF1482" s="145">
        <f t="shared" si="155"/>
        <v>0</v>
      </c>
      <c r="BG1482" s="145">
        <f t="shared" si="156"/>
        <v>0</v>
      </c>
      <c r="BH1482" s="145">
        <f t="shared" si="157"/>
        <v>0</v>
      </c>
      <c r="BI1482" s="145">
        <f t="shared" si="158"/>
        <v>0</v>
      </c>
      <c r="BJ1482" s="17" t="s">
        <v>129</v>
      </c>
      <c r="BK1482" s="145">
        <f t="shared" si="159"/>
        <v>0</v>
      </c>
      <c r="BL1482" s="17" t="s">
        <v>293</v>
      </c>
      <c r="BM1482" s="144" t="s">
        <v>3020</v>
      </c>
    </row>
    <row r="1483" spans="2:65" s="1" customFormat="1" ht="16.5" customHeight="1">
      <c r="B1483" s="132"/>
      <c r="C1483" s="133" t="s">
        <v>3021</v>
      </c>
      <c r="D1483" s="133" t="s">
        <v>123</v>
      </c>
      <c r="E1483" s="134" t="s">
        <v>3022</v>
      </c>
      <c r="F1483" s="135" t="s">
        <v>3023</v>
      </c>
      <c r="G1483" s="136" t="s">
        <v>2506</v>
      </c>
      <c r="H1483" s="137">
        <v>4</v>
      </c>
      <c r="I1483" s="138"/>
      <c r="J1483" s="139">
        <f t="shared" si="150"/>
        <v>0</v>
      </c>
      <c r="K1483" s="135" t="s">
        <v>1</v>
      </c>
      <c r="L1483" s="32"/>
      <c r="M1483" s="140" t="s">
        <v>1</v>
      </c>
      <c r="N1483" s="141" t="s">
        <v>43</v>
      </c>
      <c r="P1483" s="142">
        <f t="shared" si="151"/>
        <v>0</v>
      </c>
      <c r="Q1483" s="142">
        <v>0</v>
      </c>
      <c r="R1483" s="142">
        <f t="shared" si="152"/>
        <v>0</v>
      </c>
      <c r="S1483" s="142">
        <v>0</v>
      </c>
      <c r="T1483" s="143">
        <f t="shared" si="153"/>
        <v>0</v>
      </c>
      <c r="AR1483" s="144" t="s">
        <v>293</v>
      </c>
      <c r="AT1483" s="144" t="s">
        <v>123</v>
      </c>
      <c r="AU1483" s="144" t="s">
        <v>138</v>
      </c>
      <c r="AY1483" s="17" t="s">
        <v>120</v>
      </c>
      <c r="BE1483" s="145">
        <f t="shared" si="154"/>
        <v>0</v>
      </c>
      <c r="BF1483" s="145">
        <f t="shared" si="155"/>
        <v>0</v>
      </c>
      <c r="BG1483" s="145">
        <f t="shared" si="156"/>
        <v>0</v>
      </c>
      <c r="BH1483" s="145">
        <f t="shared" si="157"/>
        <v>0</v>
      </c>
      <c r="BI1483" s="145">
        <f t="shared" si="158"/>
        <v>0</v>
      </c>
      <c r="BJ1483" s="17" t="s">
        <v>129</v>
      </c>
      <c r="BK1483" s="145">
        <f t="shared" si="159"/>
        <v>0</v>
      </c>
      <c r="BL1483" s="17" t="s">
        <v>293</v>
      </c>
      <c r="BM1483" s="144" t="s">
        <v>3024</v>
      </c>
    </row>
    <row r="1484" spans="2:65" s="1" customFormat="1" ht="24.2" customHeight="1">
      <c r="B1484" s="132"/>
      <c r="C1484" s="133" t="s">
        <v>3025</v>
      </c>
      <c r="D1484" s="133" t="s">
        <v>123</v>
      </c>
      <c r="E1484" s="134" t="s">
        <v>3026</v>
      </c>
      <c r="F1484" s="135" t="s">
        <v>3027</v>
      </c>
      <c r="G1484" s="136" t="s">
        <v>2506</v>
      </c>
      <c r="H1484" s="137">
        <v>8</v>
      </c>
      <c r="I1484" s="138"/>
      <c r="J1484" s="139">
        <f t="shared" si="150"/>
        <v>0</v>
      </c>
      <c r="K1484" s="135" t="s">
        <v>1</v>
      </c>
      <c r="L1484" s="32"/>
      <c r="M1484" s="140" t="s">
        <v>1</v>
      </c>
      <c r="N1484" s="141" t="s">
        <v>43</v>
      </c>
      <c r="P1484" s="142">
        <f t="shared" si="151"/>
        <v>0</v>
      </c>
      <c r="Q1484" s="142">
        <v>0</v>
      </c>
      <c r="R1484" s="142">
        <f t="shared" si="152"/>
        <v>0</v>
      </c>
      <c r="S1484" s="142">
        <v>0</v>
      </c>
      <c r="T1484" s="143">
        <f t="shared" si="153"/>
        <v>0</v>
      </c>
      <c r="AR1484" s="144" t="s">
        <v>293</v>
      </c>
      <c r="AT1484" s="144" t="s">
        <v>123</v>
      </c>
      <c r="AU1484" s="144" t="s">
        <v>138</v>
      </c>
      <c r="AY1484" s="17" t="s">
        <v>120</v>
      </c>
      <c r="BE1484" s="145">
        <f t="shared" si="154"/>
        <v>0</v>
      </c>
      <c r="BF1484" s="145">
        <f t="shared" si="155"/>
        <v>0</v>
      </c>
      <c r="BG1484" s="145">
        <f t="shared" si="156"/>
        <v>0</v>
      </c>
      <c r="BH1484" s="145">
        <f t="shared" si="157"/>
        <v>0</v>
      </c>
      <c r="BI1484" s="145">
        <f t="shared" si="158"/>
        <v>0</v>
      </c>
      <c r="BJ1484" s="17" t="s">
        <v>129</v>
      </c>
      <c r="BK1484" s="145">
        <f t="shared" si="159"/>
        <v>0</v>
      </c>
      <c r="BL1484" s="17" t="s">
        <v>293</v>
      </c>
      <c r="BM1484" s="144" t="s">
        <v>3028</v>
      </c>
    </row>
    <row r="1485" spans="2:65" s="1" customFormat="1" ht="16.5" customHeight="1">
      <c r="B1485" s="132"/>
      <c r="C1485" s="133" t="s">
        <v>3029</v>
      </c>
      <c r="D1485" s="133" t="s">
        <v>123</v>
      </c>
      <c r="E1485" s="134" t="s">
        <v>2721</v>
      </c>
      <c r="F1485" s="135" t="s">
        <v>2722</v>
      </c>
      <c r="G1485" s="136" t="s">
        <v>2506</v>
      </c>
      <c r="H1485" s="137">
        <v>4</v>
      </c>
      <c r="I1485" s="138"/>
      <c r="J1485" s="139">
        <f t="shared" si="150"/>
        <v>0</v>
      </c>
      <c r="K1485" s="135" t="s">
        <v>1</v>
      </c>
      <c r="L1485" s="32"/>
      <c r="M1485" s="140" t="s">
        <v>1</v>
      </c>
      <c r="N1485" s="141" t="s">
        <v>43</v>
      </c>
      <c r="P1485" s="142">
        <f t="shared" si="151"/>
        <v>0</v>
      </c>
      <c r="Q1485" s="142">
        <v>0</v>
      </c>
      <c r="R1485" s="142">
        <f t="shared" si="152"/>
        <v>0</v>
      </c>
      <c r="S1485" s="142">
        <v>0</v>
      </c>
      <c r="T1485" s="143">
        <f t="shared" si="153"/>
        <v>0</v>
      </c>
      <c r="AR1485" s="144" t="s">
        <v>293</v>
      </c>
      <c r="AT1485" s="144" t="s">
        <v>123</v>
      </c>
      <c r="AU1485" s="144" t="s">
        <v>138</v>
      </c>
      <c r="AY1485" s="17" t="s">
        <v>120</v>
      </c>
      <c r="BE1485" s="145">
        <f t="shared" si="154"/>
        <v>0</v>
      </c>
      <c r="BF1485" s="145">
        <f t="shared" si="155"/>
        <v>0</v>
      </c>
      <c r="BG1485" s="145">
        <f t="shared" si="156"/>
        <v>0</v>
      </c>
      <c r="BH1485" s="145">
        <f t="shared" si="157"/>
        <v>0</v>
      </c>
      <c r="BI1485" s="145">
        <f t="shared" si="158"/>
        <v>0</v>
      </c>
      <c r="BJ1485" s="17" t="s">
        <v>129</v>
      </c>
      <c r="BK1485" s="145">
        <f t="shared" si="159"/>
        <v>0</v>
      </c>
      <c r="BL1485" s="17" t="s">
        <v>293</v>
      </c>
      <c r="BM1485" s="144" t="s">
        <v>3030</v>
      </c>
    </row>
    <row r="1486" spans="2:65" s="1" customFormat="1" ht="24.2" customHeight="1">
      <c r="B1486" s="132"/>
      <c r="C1486" s="133" t="s">
        <v>3031</v>
      </c>
      <c r="D1486" s="133" t="s">
        <v>123</v>
      </c>
      <c r="E1486" s="134" t="s">
        <v>3032</v>
      </c>
      <c r="F1486" s="135" t="s">
        <v>3033</v>
      </c>
      <c r="G1486" s="136" t="s">
        <v>339</v>
      </c>
      <c r="H1486" s="137">
        <v>113.27</v>
      </c>
      <c r="I1486" s="138"/>
      <c r="J1486" s="139">
        <f t="shared" si="150"/>
        <v>0</v>
      </c>
      <c r="K1486" s="135" t="s">
        <v>1</v>
      </c>
      <c r="L1486" s="32"/>
      <c r="M1486" s="140" t="s">
        <v>1</v>
      </c>
      <c r="N1486" s="141" t="s">
        <v>43</v>
      </c>
      <c r="P1486" s="142">
        <f t="shared" si="151"/>
        <v>0</v>
      </c>
      <c r="Q1486" s="142">
        <v>0</v>
      </c>
      <c r="R1486" s="142">
        <f t="shared" si="152"/>
        <v>0</v>
      </c>
      <c r="S1486" s="142">
        <v>0</v>
      </c>
      <c r="T1486" s="143">
        <f t="shared" si="153"/>
        <v>0</v>
      </c>
      <c r="AR1486" s="144" t="s">
        <v>293</v>
      </c>
      <c r="AT1486" s="144" t="s">
        <v>123</v>
      </c>
      <c r="AU1486" s="144" t="s">
        <v>138</v>
      </c>
      <c r="AY1486" s="17" t="s">
        <v>120</v>
      </c>
      <c r="BE1486" s="145">
        <f t="shared" si="154"/>
        <v>0</v>
      </c>
      <c r="BF1486" s="145">
        <f t="shared" si="155"/>
        <v>0</v>
      </c>
      <c r="BG1486" s="145">
        <f t="shared" si="156"/>
        <v>0</v>
      </c>
      <c r="BH1486" s="145">
        <f t="shared" si="157"/>
        <v>0</v>
      </c>
      <c r="BI1486" s="145">
        <f t="shared" si="158"/>
        <v>0</v>
      </c>
      <c r="BJ1486" s="17" t="s">
        <v>129</v>
      </c>
      <c r="BK1486" s="145">
        <f t="shared" si="159"/>
        <v>0</v>
      </c>
      <c r="BL1486" s="17" t="s">
        <v>293</v>
      </c>
      <c r="BM1486" s="144" t="s">
        <v>3034</v>
      </c>
    </row>
    <row r="1487" spans="2:65" s="1" customFormat="1" ht="21.75" customHeight="1">
      <c r="B1487" s="132"/>
      <c r="C1487" s="133" t="s">
        <v>3035</v>
      </c>
      <c r="D1487" s="133" t="s">
        <v>123</v>
      </c>
      <c r="E1487" s="134" t="s">
        <v>3036</v>
      </c>
      <c r="F1487" s="135" t="s">
        <v>3037</v>
      </c>
      <c r="G1487" s="136" t="s">
        <v>2506</v>
      </c>
      <c r="H1487" s="137">
        <v>2</v>
      </c>
      <c r="I1487" s="138"/>
      <c r="J1487" s="139">
        <f t="shared" si="150"/>
        <v>0</v>
      </c>
      <c r="K1487" s="135" t="s">
        <v>1</v>
      </c>
      <c r="L1487" s="32"/>
      <c r="M1487" s="140" t="s">
        <v>1</v>
      </c>
      <c r="N1487" s="141" t="s">
        <v>43</v>
      </c>
      <c r="P1487" s="142">
        <f t="shared" si="151"/>
        <v>0</v>
      </c>
      <c r="Q1487" s="142">
        <v>0</v>
      </c>
      <c r="R1487" s="142">
        <f t="shared" si="152"/>
        <v>0</v>
      </c>
      <c r="S1487" s="142">
        <v>0</v>
      </c>
      <c r="T1487" s="143">
        <f t="shared" si="153"/>
        <v>0</v>
      </c>
      <c r="AR1487" s="144" t="s">
        <v>293</v>
      </c>
      <c r="AT1487" s="144" t="s">
        <v>123</v>
      </c>
      <c r="AU1487" s="144" t="s">
        <v>138</v>
      </c>
      <c r="AY1487" s="17" t="s">
        <v>120</v>
      </c>
      <c r="BE1487" s="145">
        <f t="shared" si="154"/>
        <v>0</v>
      </c>
      <c r="BF1487" s="145">
        <f t="shared" si="155"/>
        <v>0</v>
      </c>
      <c r="BG1487" s="145">
        <f t="shared" si="156"/>
        <v>0</v>
      </c>
      <c r="BH1487" s="145">
        <f t="shared" si="157"/>
        <v>0</v>
      </c>
      <c r="BI1487" s="145">
        <f t="shared" si="158"/>
        <v>0</v>
      </c>
      <c r="BJ1487" s="17" t="s">
        <v>129</v>
      </c>
      <c r="BK1487" s="145">
        <f t="shared" si="159"/>
        <v>0</v>
      </c>
      <c r="BL1487" s="17" t="s">
        <v>293</v>
      </c>
      <c r="BM1487" s="144" t="s">
        <v>3038</v>
      </c>
    </row>
    <row r="1488" spans="2:65" s="1" customFormat="1" ht="16.5" customHeight="1">
      <c r="B1488" s="132"/>
      <c r="C1488" s="133" t="s">
        <v>3039</v>
      </c>
      <c r="D1488" s="133" t="s">
        <v>123</v>
      </c>
      <c r="E1488" s="134" t="s">
        <v>3040</v>
      </c>
      <c r="F1488" s="135" t="s">
        <v>3041</v>
      </c>
      <c r="G1488" s="136" t="s">
        <v>2506</v>
      </c>
      <c r="H1488" s="137">
        <v>2</v>
      </c>
      <c r="I1488" s="138"/>
      <c r="J1488" s="139">
        <f t="shared" si="150"/>
        <v>0</v>
      </c>
      <c r="K1488" s="135" t="s">
        <v>1</v>
      </c>
      <c r="L1488" s="32"/>
      <c r="M1488" s="140" t="s">
        <v>1</v>
      </c>
      <c r="N1488" s="141" t="s">
        <v>43</v>
      </c>
      <c r="P1488" s="142">
        <f t="shared" si="151"/>
        <v>0</v>
      </c>
      <c r="Q1488" s="142">
        <v>0</v>
      </c>
      <c r="R1488" s="142">
        <f t="shared" si="152"/>
        <v>0</v>
      </c>
      <c r="S1488" s="142">
        <v>0</v>
      </c>
      <c r="T1488" s="143">
        <f t="shared" si="153"/>
        <v>0</v>
      </c>
      <c r="AR1488" s="144" t="s">
        <v>293</v>
      </c>
      <c r="AT1488" s="144" t="s">
        <v>123</v>
      </c>
      <c r="AU1488" s="144" t="s">
        <v>138</v>
      </c>
      <c r="AY1488" s="17" t="s">
        <v>120</v>
      </c>
      <c r="BE1488" s="145">
        <f t="shared" si="154"/>
        <v>0</v>
      </c>
      <c r="BF1488" s="145">
        <f t="shared" si="155"/>
        <v>0</v>
      </c>
      <c r="BG1488" s="145">
        <f t="shared" si="156"/>
        <v>0</v>
      </c>
      <c r="BH1488" s="145">
        <f t="shared" si="157"/>
        <v>0</v>
      </c>
      <c r="BI1488" s="145">
        <f t="shared" si="158"/>
        <v>0</v>
      </c>
      <c r="BJ1488" s="17" t="s">
        <v>129</v>
      </c>
      <c r="BK1488" s="145">
        <f t="shared" si="159"/>
        <v>0</v>
      </c>
      <c r="BL1488" s="17" t="s">
        <v>293</v>
      </c>
      <c r="BM1488" s="144" t="s">
        <v>3042</v>
      </c>
    </row>
    <row r="1489" spans="2:65" s="1" customFormat="1" ht="16.5" customHeight="1">
      <c r="B1489" s="132"/>
      <c r="C1489" s="133" t="s">
        <v>3043</v>
      </c>
      <c r="D1489" s="133" t="s">
        <v>123</v>
      </c>
      <c r="E1489" s="134" t="s">
        <v>3044</v>
      </c>
      <c r="F1489" s="135" t="s">
        <v>3045</v>
      </c>
      <c r="G1489" s="136" t="s">
        <v>2506</v>
      </c>
      <c r="H1489" s="137">
        <v>2</v>
      </c>
      <c r="I1489" s="138"/>
      <c r="J1489" s="139">
        <f t="shared" si="150"/>
        <v>0</v>
      </c>
      <c r="K1489" s="135" t="s">
        <v>1</v>
      </c>
      <c r="L1489" s="32"/>
      <c r="M1489" s="140" t="s">
        <v>1</v>
      </c>
      <c r="N1489" s="141" t="s">
        <v>43</v>
      </c>
      <c r="P1489" s="142">
        <f t="shared" si="151"/>
        <v>0</v>
      </c>
      <c r="Q1489" s="142">
        <v>0</v>
      </c>
      <c r="R1489" s="142">
        <f t="shared" si="152"/>
        <v>0</v>
      </c>
      <c r="S1489" s="142">
        <v>0</v>
      </c>
      <c r="T1489" s="143">
        <f t="shared" si="153"/>
        <v>0</v>
      </c>
      <c r="AR1489" s="144" t="s">
        <v>293</v>
      </c>
      <c r="AT1489" s="144" t="s">
        <v>123</v>
      </c>
      <c r="AU1489" s="144" t="s">
        <v>138</v>
      </c>
      <c r="AY1489" s="17" t="s">
        <v>120</v>
      </c>
      <c r="BE1489" s="145">
        <f t="shared" si="154"/>
        <v>0</v>
      </c>
      <c r="BF1489" s="145">
        <f t="shared" si="155"/>
        <v>0</v>
      </c>
      <c r="BG1489" s="145">
        <f t="shared" si="156"/>
        <v>0</v>
      </c>
      <c r="BH1489" s="145">
        <f t="shared" si="157"/>
        <v>0</v>
      </c>
      <c r="BI1489" s="145">
        <f t="shared" si="158"/>
        <v>0</v>
      </c>
      <c r="BJ1489" s="17" t="s">
        <v>129</v>
      </c>
      <c r="BK1489" s="145">
        <f t="shared" si="159"/>
        <v>0</v>
      </c>
      <c r="BL1489" s="17" t="s">
        <v>293</v>
      </c>
      <c r="BM1489" s="144" t="s">
        <v>3046</v>
      </c>
    </row>
    <row r="1490" spans="2:65" s="11" customFormat="1" ht="20.85" customHeight="1">
      <c r="B1490" s="120"/>
      <c r="D1490" s="121" t="s">
        <v>76</v>
      </c>
      <c r="E1490" s="130" t="s">
        <v>3047</v>
      </c>
      <c r="F1490" s="130" t="s">
        <v>3048</v>
      </c>
      <c r="I1490" s="123"/>
      <c r="J1490" s="131">
        <f>BK1490</f>
        <v>0</v>
      </c>
      <c r="L1490" s="120"/>
      <c r="M1490" s="125"/>
      <c r="P1490" s="126">
        <f>SUM(P1491:P1492)</f>
        <v>0</v>
      </c>
      <c r="R1490" s="126">
        <f>SUM(R1491:R1492)</f>
        <v>0</v>
      </c>
      <c r="T1490" s="127">
        <f>SUM(T1491:T1492)</f>
        <v>0</v>
      </c>
      <c r="AR1490" s="121" t="s">
        <v>85</v>
      </c>
      <c r="AT1490" s="128" t="s">
        <v>76</v>
      </c>
      <c r="AU1490" s="128" t="s">
        <v>129</v>
      </c>
      <c r="AY1490" s="121" t="s">
        <v>120</v>
      </c>
      <c r="BK1490" s="129">
        <f>SUM(BK1491:BK1492)</f>
        <v>0</v>
      </c>
    </row>
    <row r="1491" spans="2:65" s="1" customFormat="1" ht="16.5" customHeight="1">
      <c r="B1491" s="132"/>
      <c r="C1491" s="133" t="s">
        <v>3049</v>
      </c>
      <c r="D1491" s="133" t="s">
        <v>123</v>
      </c>
      <c r="E1491" s="134" t="s">
        <v>3050</v>
      </c>
      <c r="F1491" s="135" t="s">
        <v>3051</v>
      </c>
      <c r="G1491" s="136" t="s">
        <v>1282</v>
      </c>
      <c r="H1491" s="137">
        <v>4</v>
      </c>
      <c r="I1491" s="138"/>
      <c r="J1491" s="139">
        <f>ROUND(I1491*H1491,2)</f>
        <v>0</v>
      </c>
      <c r="K1491" s="135" t="s">
        <v>1</v>
      </c>
      <c r="L1491" s="32"/>
      <c r="M1491" s="140" t="s">
        <v>1</v>
      </c>
      <c r="N1491" s="141" t="s">
        <v>43</v>
      </c>
      <c r="P1491" s="142">
        <f>O1491*H1491</f>
        <v>0</v>
      </c>
      <c r="Q1491" s="142">
        <v>0</v>
      </c>
      <c r="R1491" s="142">
        <f>Q1491*H1491</f>
        <v>0</v>
      </c>
      <c r="S1491" s="142">
        <v>0</v>
      </c>
      <c r="T1491" s="143">
        <f>S1491*H1491</f>
        <v>0</v>
      </c>
      <c r="AR1491" s="144" t="s">
        <v>1283</v>
      </c>
      <c r="AT1491" s="144" t="s">
        <v>123</v>
      </c>
      <c r="AU1491" s="144" t="s">
        <v>138</v>
      </c>
      <c r="AY1491" s="17" t="s">
        <v>120</v>
      </c>
      <c r="BE1491" s="145">
        <f>IF(N1491="základní",J1491,0)</f>
        <v>0</v>
      </c>
      <c r="BF1491" s="145">
        <f>IF(N1491="snížená",J1491,0)</f>
        <v>0</v>
      </c>
      <c r="BG1491" s="145">
        <f>IF(N1491="zákl. přenesená",J1491,0)</f>
        <v>0</v>
      </c>
      <c r="BH1491" s="145">
        <f>IF(N1491="sníž. přenesená",J1491,0)</f>
        <v>0</v>
      </c>
      <c r="BI1491" s="145">
        <f>IF(N1491="nulová",J1491,0)</f>
        <v>0</v>
      </c>
      <c r="BJ1491" s="17" t="s">
        <v>129</v>
      </c>
      <c r="BK1491" s="145">
        <f>ROUND(I1491*H1491,2)</f>
        <v>0</v>
      </c>
      <c r="BL1491" s="17" t="s">
        <v>1283</v>
      </c>
      <c r="BM1491" s="144" t="s">
        <v>3052</v>
      </c>
    </row>
    <row r="1492" spans="2:65" s="1" customFormat="1" ht="16.5" customHeight="1">
      <c r="B1492" s="132"/>
      <c r="C1492" s="133" t="s">
        <v>3053</v>
      </c>
      <c r="D1492" s="133" t="s">
        <v>123</v>
      </c>
      <c r="E1492" s="134" t="s">
        <v>3054</v>
      </c>
      <c r="F1492" s="135" t="s">
        <v>3055</v>
      </c>
      <c r="G1492" s="136" t="s">
        <v>1282</v>
      </c>
      <c r="H1492" s="137">
        <v>8</v>
      </c>
      <c r="I1492" s="138"/>
      <c r="J1492" s="139">
        <f>ROUND(I1492*H1492,2)</f>
        <v>0</v>
      </c>
      <c r="K1492" s="135" t="s">
        <v>1</v>
      </c>
      <c r="L1492" s="32"/>
      <c r="M1492" s="140" t="s">
        <v>1</v>
      </c>
      <c r="N1492" s="141" t="s">
        <v>43</v>
      </c>
      <c r="P1492" s="142">
        <f>O1492*H1492</f>
        <v>0</v>
      </c>
      <c r="Q1492" s="142">
        <v>0</v>
      </c>
      <c r="R1492" s="142">
        <f>Q1492*H1492</f>
        <v>0</v>
      </c>
      <c r="S1492" s="142">
        <v>0</v>
      </c>
      <c r="T1492" s="143">
        <f>S1492*H1492</f>
        <v>0</v>
      </c>
      <c r="AR1492" s="144" t="s">
        <v>1283</v>
      </c>
      <c r="AT1492" s="144" t="s">
        <v>123</v>
      </c>
      <c r="AU1492" s="144" t="s">
        <v>138</v>
      </c>
      <c r="AY1492" s="17" t="s">
        <v>120</v>
      </c>
      <c r="BE1492" s="145">
        <f>IF(N1492="základní",J1492,0)</f>
        <v>0</v>
      </c>
      <c r="BF1492" s="145">
        <f>IF(N1492="snížená",J1492,0)</f>
        <v>0</v>
      </c>
      <c r="BG1492" s="145">
        <f>IF(N1492="zákl. přenesená",J1492,0)</f>
        <v>0</v>
      </c>
      <c r="BH1492" s="145">
        <f>IF(N1492="sníž. přenesená",J1492,0)</f>
        <v>0</v>
      </c>
      <c r="BI1492" s="145">
        <f>IF(N1492="nulová",J1492,0)</f>
        <v>0</v>
      </c>
      <c r="BJ1492" s="17" t="s">
        <v>129</v>
      </c>
      <c r="BK1492" s="145">
        <f>ROUND(I1492*H1492,2)</f>
        <v>0</v>
      </c>
      <c r="BL1492" s="17" t="s">
        <v>1283</v>
      </c>
      <c r="BM1492" s="144" t="s">
        <v>3056</v>
      </c>
    </row>
    <row r="1493" spans="2:65" s="11" customFormat="1" ht="20.85" customHeight="1">
      <c r="B1493" s="120"/>
      <c r="D1493" s="121" t="s">
        <v>76</v>
      </c>
      <c r="E1493" s="130" t="s">
        <v>3057</v>
      </c>
      <c r="F1493" s="130" t="s">
        <v>3058</v>
      </c>
      <c r="I1493" s="123"/>
      <c r="J1493" s="131">
        <f>BK1493</f>
        <v>0</v>
      </c>
      <c r="L1493" s="120"/>
      <c r="M1493" s="125"/>
      <c r="P1493" s="126">
        <f>SUM(P1494:P1496)</f>
        <v>0</v>
      </c>
      <c r="R1493" s="126">
        <f>SUM(R1494:R1496)</f>
        <v>0</v>
      </c>
      <c r="T1493" s="127">
        <f>SUM(T1494:T1496)</f>
        <v>0</v>
      </c>
      <c r="AR1493" s="121" t="s">
        <v>85</v>
      </c>
      <c r="AT1493" s="128" t="s">
        <v>76</v>
      </c>
      <c r="AU1493" s="128" t="s">
        <v>129</v>
      </c>
      <c r="AY1493" s="121" t="s">
        <v>120</v>
      </c>
      <c r="BK1493" s="129">
        <f>SUM(BK1494:BK1496)</f>
        <v>0</v>
      </c>
    </row>
    <row r="1494" spans="2:65" s="1" customFormat="1" ht="16.5" customHeight="1">
      <c r="B1494" s="132"/>
      <c r="C1494" s="133" t="s">
        <v>3059</v>
      </c>
      <c r="D1494" s="133" t="s">
        <v>123</v>
      </c>
      <c r="E1494" s="134" t="s">
        <v>3060</v>
      </c>
      <c r="F1494" s="135" t="s">
        <v>3061</v>
      </c>
      <c r="G1494" s="136" t="s">
        <v>1282</v>
      </c>
      <c r="H1494" s="137">
        <v>24</v>
      </c>
      <c r="I1494" s="138"/>
      <c r="J1494" s="139">
        <f>ROUND(I1494*H1494,2)</f>
        <v>0</v>
      </c>
      <c r="K1494" s="135" t="s">
        <v>1</v>
      </c>
      <c r="L1494" s="32"/>
      <c r="M1494" s="140" t="s">
        <v>1</v>
      </c>
      <c r="N1494" s="141" t="s">
        <v>43</v>
      </c>
      <c r="P1494" s="142">
        <f>O1494*H1494</f>
        <v>0</v>
      </c>
      <c r="Q1494" s="142">
        <v>0</v>
      </c>
      <c r="R1494" s="142">
        <f>Q1494*H1494</f>
        <v>0</v>
      </c>
      <c r="S1494" s="142">
        <v>0</v>
      </c>
      <c r="T1494" s="143">
        <f>S1494*H1494</f>
        <v>0</v>
      </c>
      <c r="AR1494" s="144" t="s">
        <v>1283</v>
      </c>
      <c r="AT1494" s="144" t="s">
        <v>123</v>
      </c>
      <c r="AU1494" s="144" t="s">
        <v>138</v>
      </c>
      <c r="AY1494" s="17" t="s">
        <v>120</v>
      </c>
      <c r="BE1494" s="145">
        <f>IF(N1494="základní",J1494,0)</f>
        <v>0</v>
      </c>
      <c r="BF1494" s="145">
        <f>IF(N1494="snížená",J1494,0)</f>
        <v>0</v>
      </c>
      <c r="BG1494" s="145">
        <f>IF(N1494="zákl. přenesená",J1494,0)</f>
        <v>0</v>
      </c>
      <c r="BH1494" s="145">
        <f>IF(N1494="sníž. přenesená",J1494,0)</f>
        <v>0</v>
      </c>
      <c r="BI1494" s="145">
        <f>IF(N1494="nulová",J1494,0)</f>
        <v>0</v>
      </c>
      <c r="BJ1494" s="17" t="s">
        <v>129</v>
      </c>
      <c r="BK1494" s="145">
        <f>ROUND(I1494*H1494,2)</f>
        <v>0</v>
      </c>
      <c r="BL1494" s="17" t="s">
        <v>1283</v>
      </c>
      <c r="BM1494" s="144" t="s">
        <v>3062</v>
      </c>
    </row>
    <row r="1495" spans="2:65" s="1" customFormat="1" ht="16.5" customHeight="1">
      <c r="B1495" s="132"/>
      <c r="C1495" s="133" t="s">
        <v>3063</v>
      </c>
      <c r="D1495" s="133" t="s">
        <v>123</v>
      </c>
      <c r="E1495" s="134" t="s">
        <v>3064</v>
      </c>
      <c r="F1495" s="135" t="s">
        <v>3065</v>
      </c>
      <c r="G1495" s="136" t="s">
        <v>1282</v>
      </c>
      <c r="H1495" s="137">
        <v>12</v>
      </c>
      <c r="I1495" s="138"/>
      <c r="J1495" s="139">
        <f>ROUND(I1495*H1495,2)</f>
        <v>0</v>
      </c>
      <c r="K1495" s="135" t="s">
        <v>1</v>
      </c>
      <c r="L1495" s="32"/>
      <c r="M1495" s="140" t="s">
        <v>1</v>
      </c>
      <c r="N1495" s="141" t="s">
        <v>43</v>
      </c>
      <c r="P1495" s="142">
        <f>O1495*H1495</f>
        <v>0</v>
      </c>
      <c r="Q1495" s="142">
        <v>0</v>
      </c>
      <c r="R1495" s="142">
        <f>Q1495*H1495</f>
        <v>0</v>
      </c>
      <c r="S1495" s="142">
        <v>0</v>
      </c>
      <c r="T1495" s="143">
        <f>S1495*H1495</f>
        <v>0</v>
      </c>
      <c r="AR1495" s="144" t="s">
        <v>1283</v>
      </c>
      <c r="AT1495" s="144" t="s">
        <v>123</v>
      </c>
      <c r="AU1495" s="144" t="s">
        <v>138</v>
      </c>
      <c r="AY1495" s="17" t="s">
        <v>120</v>
      </c>
      <c r="BE1495" s="145">
        <f>IF(N1495="základní",J1495,0)</f>
        <v>0</v>
      </c>
      <c r="BF1495" s="145">
        <f>IF(N1495="snížená",J1495,0)</f>
        <v>0</v>
      </c>
      <c r="BG1495" s="145">
        <f>IF(N1495="zákl. přenesená",J1495,0)</f>
        <v>0</v>
      </c>
      <c r="BH1495" s="145">
        <f>IF(N1495="sníž. přenesená",J1495,0)</f>
        <v>0</v>
      </c>
      <c r="BI1495" s="145">
        <f>IF(N1495="nulová",J1495,0)</f>
        <v>0</v>
      </c>
      <c r="BJ1495" s="17" t="s">
        <v>129</v>
      </c>
      <c r="BK1495" s="145">
        <f>ROUND(I1495*H1495,2)</f>
        <v>0</v>
      </c>
      <c r="BL1495" s="17" t="s">
        <v>1283</v>
      </c>
      <c r="BM1495" s="144" t="s">
        <v>3066</v>
      </c>
    </row>
    <row r="1496" spans="2:65" s="1" customFormat="1" ht="16.5" customHeight="1">
      <c r="B1496" s="132"/>
      <c r="C1496" s="133" t="s">
        <v>3067</v>
      </c>
      <c r="D1496" s="133" t="s">
        <v>123</v>
      </c>
      <c r="E1496" s="134" t="s">
        <v>3068</v>
      </c>
      <c r="F1496" s="135" t="s">
        <v>3069</v>
      </c>
      <c r="G1496" s="136" t="s">
        <v>126</v>
      </c>
      <c r="H1496" s="137">
        <v>1</v>
      </c>
      <c r="I1496" s="138"/>
      <c r="J1496" s="139">
        <f>ROUND(I1496*H1496,2)</f>
        <v>0</v>
      </c>
      <c r="K1496" s="135" t="s">
        <v>1</v>
      </c>
      <c r="L1496" s="32"/>
      <c r="M1496" s="140" t="s">
        <v>1</v>
      </c>
      <c r="N1496" s="141" t="s">
        <v>43</v>
      </c>
      <c r="P1496" s="142">
        <f>O1496*H1496</f>
        <v>0</v>
      </c>
      <c r="Q1496" s="142">
        <v>0</v>
      </c>
      <c r="R1496" s="142">
        <f>Q1496*H1496</f>
        <v>0</v>
      </c>
      <c r="S1496" s="142">
        <v>0</v>
      </c>
      <c r="T1496" s="143">
        <f>S1496*H1496</f>
        <v>0</v>
      </c>
      <c r="AR1496" s="144" t="s">
        <v>293</v>
      </c>
      <c r="AT1496" s="144" t="s">
        <v>123</v>
      </c>
      <c r="AU1496" s="144" t="s">
        <v>138</v>
      </c>
      <c r="AY1496" s="17" t="s">
        <v>120</v>
      </c>
      <c r="BE1496" s="145">
        <f>IF(N1496="základní",J1496,0)</f>
        <v>0</v>
      </c>
      <c r="BF1496" s="145">
        <f>IF(N1496="snížená",J1496,0)</f>
        <v>0</v>
      </c>
      <c r="BG1496" s="145">
        <f>IF(N1496="zákl. přenesená",J1496,0)</f>
        <v>0</v>
      </c>
      <c r="BH1496" s="145">
        <f>IF(N1496="sníž. přenesená",J1496,0)</f>
        <v>0</v>
      </c>
      <c r="BI1496" s="145">
        <f>IF(N1496="nulová",J1496,0)</f>
        <v>0</v>
      </c>
      <c r="BJ1496" s="17" t="s">
        <v>129</v>
      </c>
      <c r="BK1496" s="145">
        <f>ROUND(I1496*H1496,2)</f>
        <v>0</v>
      </c>
      <c r="BL1496" s="17" t="s">
        <v>293</v>
      </c>
      <c r="BM1496" s="144" t="s">
        <v>3070</v>
      </c>
    </row>
    <row r="1497" spans="2:65" s="11" customFormat="1" ht="20.85" customHeight="1">
      <c r="B1497" s="120"/>
      <c r="D1497" s="121" t="s">
        <v>76</v>
      </c>
      <c r="E1497" s="130" t="s">
        <v>3071</v>
      </c>
      <c r="F1497" s="130" t="s">
        <v>225</v>
      </c>
      <c r="I1497" s="123"/>
      <c r="J1497" s="131">
        <f>BK1497</f>
        <v>0</v>
      </c>
      <c r="L1497" s="120"/>
      <c r="M1497" s="125"/>
      <c r="P1497" s="126">
        <f>SUM(P1498:P1499)</f>
        <v>0</v>
      </c>
      <c r="R1497" s="126">
        <f>SUM(R1498:R1499)</f>
        <v>0</v>
      </c>
      <c r="T1497" s="127">
        <f>SUM(T1498:T1499)</f>
        <v>0</v>
      </c>
      <c r="AR1497" s="121" t="s">
        <v>85</v>
      </c>
      <c r="AT1497" s="128" t="s">
        <v>76</v>
      </c>
      <c r="AU1497" s="128" t="s">
        <v>129</v>
      </c>
      <c r="AY1497" s="121" t="s">
        <v>120</v>
      </c>
      <c r="BK1497" s="129">
        <f>SUM(BK1498:BK1499)</f>
        <v>0</v>
      </c>
    </row>
    <row r="1498" spans="2:65" s="1" customFormat="1" ht="24.2" customHeight="1">
      <c r="B1498" s="132"/>
      <c r="C1498" s="133" t="s">
        <v>3072</v>
      </c>
      <c r="D1498" s="133" t="s">
        <v>123</v>
      </c>
      <c r="E1498" s="134" t="s">
        <v>3073</v>
      </c>
      <c r="F1498" s="135" t="s">
        <v>3074</v>
      </c>
      <c r="G1498" s="136" t="s">
        <v>339</v>
      </c>
      <c r="H1498" s="137">
        <v>58</v>
      </c>
      <c r="I1498" s="138"/>
      <c r="J1498" s="139">
        <f>ROUND(I1498*H1498,2)</f>
        <v>0</v>
      </c>
      <c r="K1498" s="135" t="s">
        <v>1</v>
      </c>
      <c r="L1498" s="32"/>
      <c r="M1498" s="140" t="s">
        <v>1</v>
      </c>
      <c r="N1498" s="141" t="s">
        <v>43</v>
      </c>
      <c r="P1498" s="142">
        <f>O1498*H1498</f>
        <v>0</v>
      </c>
      <c r="Q1498" s="142">
        <v>0</v>
      </c>
      <c r="R1498" s="142">
        <f>Q1498*H1498</f>
        <v>0</v>
      </c>
      <c r="S1498" s="142">
        <v>0</v>
      </c>
      <c r="T1498" s="143">
        <f>S1498*H1498</f>
        <v>0</v>
      </c>
      <c r="AR1498" s="144" t="s">
        <v>142</v>
      </c>
      <c r="AT1498" s="144" t="s">
        <v>123</v>
      </c>
      <c r="AU1498" s="144" t="s">
        <v>138</v>
      </c>
      <c r="AY1498" s="17" t="s">
        <v>120</v>
      </c>
      <c r="BE1498" s="145">
        <f>IF(N1498="základní",J1498,0)</f>
        <v>0</v>
      </c>
      <c r="BF1498" s="145">
        <f>IF(N1498="snížená",J1498,0)</f>
        <v>0</v>
      </c>
      <c r="BG1498" s="145">
        <f>IF(N1498="zákl. přenesená",J1498,0)</f>
        <v>0</v>
      </c>
      <c r="BH1498" s="145">
        <f>IF(N1498="sníž. přenesená",J1498,0)</f>
        <v>0</v>
      </c>
      <c r="BI1498" s="145">
        <f>IF(N1498="nulová",J1498,0)</f>
        <v>0</v>
      </c>
      <c r="BJ1498" s="17" t="s">
        <v>129</v>
      </c>
      <c r="BK1498" s="145">
        <f>ROUND(I1498*H1498,2)</f>
        <v>0</v>
      </c>
      <c r="BL1498" s="17" t="s">
        <v>142</v>
      </c>
      <c r="BM1498" s="144" t="s">
        <v>3075</v>
      </c>
    </row>
    <row r="1499" spans="2:65" s="1" customFormat="1" ht="24.2" customHeight="1">
      <c r="B1499" s="132"/>
      <c r="C1499" s="133" t="s">
        <v>3076</v>
      </c>
      <c r="D1499" s="133" t="s">
        <v>123</v>
      </c>
      <c r="E1499" s="134" t="s">
        <v>3077</v>
      </c>
      <c r="F1499" s="135" t="s">
        <v>3078</v>
      </c>
      <c r="G1499" s="136" t="s">
        <v>339</v>
      </c>
      <c r="H1499" s="137">
        <v>58</v>
      </c>
      <c r="I1499" s="138"/>
      <c r="J1499" s="139">
        <f>ROUND(I1499*H1499,2)</f>
        <v>0</v>
      </c>
      <c r="K1499" s="135" t="s">
        <v>1</v>
      </c>
      <c r="L1499" s="32"/>
      <c r="M1499" s="140" t="s">
        <v>1</v>
      </c>
      <c r="N1499" s="141" t="s">
        <v>43</v>
      </c>
      <c r="P1499" s="142">
        <f>O1499*H1499</f>
        <v>0</v>
      </c>
      <c r="Q1499" s="142">
        <v>0</v>
      </c>
      <c r="R1499" s="142">
        <f>Q1499*H1499</f>
        <v>0</v>
      </c>
      <c r="S1499" s="142">
        <v>0</v>
      </c>
      <c r="T1499" s="143">
        <f>S1499*H1499</f>
        <v>0</v>
      </c>
      <c r="AR1499" s="144" t="s">
        <v>142</v>
      </c>
      <c r="AT1499" s="144" t="s">
        <v>123</v>
      </c>
      <c r="AU1499" s="144" t="s">
        <v>138</v>
      </c>
      <c r="AY1499" s="17" t="s">
        <v>120</v>
      </c>
      <c r="BE1499" s="145">
        <f>IF(N1499="základní",J1499,0)</f>
        <v>0</v>
      </c>
      <c r="BF1499" s="145">
        <f>IF(N1499="snížená",J1499,0)</f>
        <v>0</v>
      </c>
      <c r="BG1499" s="145">
        <f>IF(N1499="zákl. přenesená",J1499,0)</f>
        <v>0</v>
      </c>
      <c r="BH1499" s="145">
        <f>IF(N1499="sníž. přenesená",J1499,0)</f>
        <v>0</v>
      </c>
      <c r="BI1499" s="145">
        <f>IF(N1499="nulová",J1499,0)</f>
        <v>0</v>
      </c>
      <c r="BJ1499" s="17" t="s">
        <v>129</v>
      </c>
      <c r="BK1499" s="145">
        <f>ROUND(I1499*H1499,2)</f>
        <v>0</v>
      </c>
      <c r="BL1499" s="17" t="s">
        <v>142</v>
      </c>
      <c r="BM1499" s="144" t="s">
        <v>3079</v>
      </c>
    </row>
    <row r="1500" spans="2:65" s="11" customFormat="1" ht="20.85" customHeight="1">
      <c r="B1500" s="120"/>
      <c r="D1500" s="121" t="s">
        <v>76</v>
      </c>
      <c r="E1500" s="130" t="s">
        <v>3080</v>
      </c>
      <c r="F1500" s="130" t="s">
        <v>3081</v>
      </c>
      <c r="I1500" s="123"/>
      <c r="J1500" s="131">
        <f>BK1500</f>
        <v>0</v>
      </c>
      <c r="L1500" s="120"/>
      <c r="M1500" s="125"/>
      <c r="P1500" s="126">
        <f>P1501</f>
        <v>0</v>
      </c>
      <c r="R1500" s="126">
        <f>R1501</f>
        <v>0</v>
      </c>
      <c r="T1500" s="127">
        <f>T1501</f>
        <v>0</v>
      </c>
      <c r="AR1500" s="121" t="s">
        <v>142</v>
      </c>
      <c r="AT1500" s="128" t="s">
        <v>76</v>
      </c>
      <c r="AU1500" s="128" t="s">
        <v>129</v>
      </c>
      <c r="AY1500" s="121" t="s">
        <v>120</v>
      </c>
      <c r="BK1500" s="129">
        <f>BK1501</f>
        <v>0</v>
      </c>
    </row>
    <row r="1501" spans="2:65" s="1" customFormat="1" ht="16.5" customHeight="1">
      <c r="B1501" s="132"/>
      <c r="C1501" s="133" t="s">
        <v>3082</v>
      </c>
      <c r="D1501" s="133" t="s">
        <v>123</v>
      </c>
      <c r="E1501" s="134" t="s">
        <v>3083</v>
      </c>
      <c r="F1501" s="135" t="s">
        <v>3084</v>
      </c>
      <c r="G1501" s="136" t="s">
        <v>126</v>
      </c>
      <c r="H1501" s="137">
        <v>1</v>
      </c>
      <c r="I1501" s="138"/>
      <c r="J1501" s="139">
        <f>ROUND(I1501*H1501,2)</f>
        <v>0</v>
      </c>
      <c r="K1501" s="135" t="s">
        <v>1</v>
      </c>
      <c r="L1501" s="32"/>
      <c r="M1501" s="140" t="s">
        <v>1</v>
      </c>
      <c r="N1501" s="141" t="s">
        <v>43</v>
      </c>
      <c r="P1501" s="142">
        <f>O1501*H1501</f>
        <v>0</v>
      </c>
      <c r="Q1501" s="142">
        <v>0</v>
      </c>
      <c r="R1501" s="142">
        <f>Q1501*H1501</f>
        <v>0</v>
      </c>
      <c r="S1501" s="142">
        <v>0</v>
      </c>
      <c r="T1501" s="143">
        <f>S1501*H1501</f>
        <v>0</v>
      </c>
      <c r="AR1501" s="144" t="s">
        <v>1283</v>
      </c>
      <c r="AT1501" s="144" t="s">
        <v>123</v>
      </c>
      <c r="AU1501" s="144" t="s">
        <v>138</v>
      </c>
      <c r="AY1501" s="17" t="s">
        <v>120</v>
      </c>
      <c r="BE1501" s="145">
        <f>IF(N1501="základní",J1501,0)</f>
        <v>0</v>
      </c>
      <c r="BF1501" s="145">
        <f>IF(N1501="snížená",J1501,0)</f>
        <v>0</v>
      </c>
      <c r="BG1501" s="145">
        <f>IF(N1501="zákl. přenesená",J1501,0)</f>
        <v>0</v>
      </c>
      <c r="BH1501" s="145">
        <f>IF(N1501="sníž. přenesená",J1501,0)</f>
        <v>0</v>
      </c>
      <c r="BI1501" s="145">
        <f>IF(N1501="nulová",J1501,0)</f>
        <v>0</v>
      </c>
      <c r="BJ1501" s="17" t="s">
        <v>129</v>
      </c>
      <c r="BK1501" s="145">
        <f>ROUND(I1501*H1501,2)</f>
        <v>0</v>
      </c>
      <c r="BL1501" s="17" t="s">
        <v>1283</v>
      </c>
      <c r="BM1501" s="144" t="s">
        <v>3085</v>
      </c>
    </row>
    <row r="1502" spans="2:65" s="11" customFormat="1" ht="20.85" customHeight="1">
      <c r="B1502" s="120"/>
      <c r="D1502" s="121" t="s">
        <v>76</v>
      </c>
      <c r="E1502" s="130" t="s">
        <v>117</v>
      </c>
      <c r="F1502" s="130" t="s">
        <v>3086</v>
      </c>
      <c r="I1502" s="123"/>
      <c r="J1502" s="131">
        <f>BK1502</f>
        <v>0</v>
      </c>
      <c r="L1502" s="120"/>
      <c r="M1502" s="125"/>
      <c r="P1502" s="126">
        <f>SUM(P1503:P1504)</f>
        <v>0</v>
      </c>
      <c r="R1502" s="126">
        <f>SUM(R1503:R1504)</f>
        <v>0</v>
      </c>
      <c r="T1502" s="127">
        <f>SUM(T1503:T1504)</f>
        <v>0</v>
      </c>
      <c r="AR1502" s="121" t="s">
        <v>119</v>
      </c>
      <c r="AT1502" s="128" t="s">
        <v>76</v>
      </c>
      <c r="AU1502" s="128" t="s">
        <v>129</v>
      </c>
      <c r="AY1502" s="121" t="s">
        <v>120</v>
      </c>
      <c r="BK1502" s="129">
        <f>SUM(BK1503:BK1504)</f>
        <v>0</v>
      </c>
    </row>
    <row r="1503" spans="2:65" s="1" customFormat="1" ht="16.5" customHeight="1">
      <c r="B1503" s="132"/>
      <c r="C1503" s="133" t="s">
        <v>3087</v>
      </c>
      <c r="D1503" s="133" t="s">
        <v>123</v>
      </c>
      <c r="E1503" s="134" t="s">
        <v>3088</v>
      </c>
      <c r="F1503" s="135" t="s">
        <v>3089</v>
      </c>
      <c r="G1503" s="136" t="s">
        <v>126</v>
      </c>
      <c r="H1503" s="137">
        <v>1</v>
      </c>
      <c r="I1503" s="138"/>
      <c r="J1503" s="139">
        <f>ROUND(I1503*H1503,2)</f>
        <v>0</v>
      </c>
      <c r="K1503" s="135" t="s">
        <v>1</v>
      </c>
      <c r="L1503" s="32"/>
      <c r="M1503" s="140" t="s">
        <v>1</v>
      </c>
      <c r="N1503" s="141" t="s">
        <v>43</v>
      </c>
      <c r="P1503" s="142">
        <f>O1503*H1503</f>
        <v>0</v>
      </c>
      <c r="Q1503" s="142">
        <v>0</v>
      </c>
      <c r="R1503" s="142">
        <f>Q1503*H1503</f>
        <v>0</v>
      </c>
      <c r="S1503" s="142">
        <v>0</v>
      </c>
      <c r="T1503" s="143">
        <f>S1503*H1503</f>
        <v>0</v>
      </c>
      <c r="AR1503" s="144" t="s">
        <v>142</v>
      </c>
      <c r="AT1503" s="144" t="s">
        <v>123</v>
      </c>
      <c r="AU1503" s="144" t="s">
        <v>138</v>
      </c>
      <c r="AY1503" s="17" t="s">
        <v>120</v>
      </c>
      <c r="BE1503" s="145">
        <f>IF(N1503="základní",J1503,0)</f>
        <v>0</v>
      </c>
      <c r="BF1503" s="145">
        <f>IF(N1503="snížená",J1503,0)</f>
        <v>0</v>
      </c>
      <c r="BG1503" s="145">
        <f>IF(N1503="zákl. přenesená",J1503,0)</f>
        <v>0</v>
      </c>
      <c r="BH1503" s="145">
        <f>IF(N1503="sníž. přenesená",J1503,0)</f>
        <v>0</v>
      </c>
      <c r="BI1503" s="145">
        <f>IF(N1503="nulová",J1503,0)</f>
        <v>0</v>
      </c>
      <c r="BJ1503" s="17" t="s">
        <v>129</v>
      </c>
      <c r="BK1503" s="145">
        <f>ROUND(I1503*H1503,2)</f>
        <v>0</v>
      </c>
      <c r="BL1503" s="17" t="s">
        <v>142</v>
      </c>
      <c r="BM1503" s="144" t="s">
        <v>3090</v>
      </c>
    </row>
    <row r="1504" spans="2:65" s="1" customFormat="1" ht="16.5" customHeight="1">
      <c r="B1504" s="132"/>
      <c r="C1504" s="133" t="s">
        <v>3091</v>
      </c>
      <c r="D1504" s="133" t="s">
        <v>123</v>
      </c>
      <c r="E1504" s="134" t="s">
        <v>3092</v>
      </c>
      <c r="F1504" s="135" t="s">
        <v>3093</v>
      </c>
      <c r="G1504" s="136" t="s">
        <v>126</v>
      </c>
      <c r="H1504" s="137">
        <v>1</v>
      </c>
      <c r="I1504" s="138"/>
      <c r="J1504" s="139">
        <f>ROUND(I1504*H1504,2)</f>
        <v>0</v>
      </c>
      <c r="K1504" s="135" t="s">
        <v>1</v>
      </c>
      <c r="L1504" s="32"/>
      <c r="M1504" s="140" t="s">
        <v>1</v>
      </c>
      <c r="N1504" s="141" t="s">
        <v>43</v>
      </c>
      <c r="P1504" s="142">
        <f>O1504*H1504</f>
        <v>0</v>
      </c>
      <c r="Q1504" s="142">
        <v>0</v>
      </c>
      <c r="R1504" s="142">
        <f>Q1504*H1504</f>
        <v>0</v>
      </c>
      <c r="S1504" s="142">
        <v>0</v>
      </c>
      <c r="T1504" s="143">
        <f>S1504*H1504</f>
        <v>0</v>
      </c>
      <c r="AR1504" s="144" t="s">
        <v>142</v>
      </c>
      <c r="AT1504" s="144" t="s">
        <v>123</v>
      </c>
      <c r="AU1504" s="144" t="s">
        <v>138</v>
      </c>
      <c r="AY1504" s="17" t="s">
        <v>120</v>
      </c>
      <c r="BE1504" s="145">
        <f>IF(N1504="základní",J1504,0)</f>
        <v>0</v>
      </c>
      <c r="BF1504" s="145">
        <f>IF(N1504="snížená",J1504,0)</f>
        <v>0</v>
      </c>
      <c r="BG1504" s="145">
        <f>IF(N1504="zákl. přenesená",J1504,0)</f>
        <v>0</v>
      </c>
      <c r="BH1504" s="145">
        <f>IF(N1504="sníž. přenesená",J1504,0)</f>
        <v>0</v>
      </c>
      <c r="BI1504" s="145">
        <f>IF(N1504="nulová",J1504,0)</f>
        <v>0</v>
      </c>
      <c r="BJ1504" s="17" t="s">
        <v>129</v>
      </c>
      <c r="BK1504" s="145">
        <f>ROUND(I1504*H1504,2)</f>
        <v>0</v>
      </c>
      <c r="BL1504" s="17" t="s">
        <v>142</v>
      </c>
      <c r="BM1504" s="144" t="s">
        <v>3094</v>
      </c>
    </row>
    <row r="1505" spans="2:65" s="11" customFormat="1" ht="22.9" customHeight="1">
      <c r="B1505" s="120"/>
      <c r="D1505" s="121" t="s">
        <v>76</v>
      </c>
      <c r="E1505" s="130" t="s">
        <v>3095</v>
      </c>
      <c r="F1505" s="130" t="s">
        <v>3096</v>
      </c>
      <c r="I1505" s="123"/>
      <c r="J1505" s="131">
        <f>BK1505</f>
        <v>0</v>
      </c>
      <c r="L1505" s="120"/>
      <c r="M1505" s="125"/>
      <c r="P1505" s="126">
        <f>SUM(P1506:P1557)</f>
        <v>0</v>
      </c>
      <c r="R1505" s="126">
        <f>SUM(R1506:R1557)</f>
        <v>0</v>
      </c>
      <c r="T1505" s="127">
        <f>SUM(T1506:T1557)</f>
        <v>0</v>
      </c>
      <c r="AR1505" s="121" t="s">
        <v>129</v>
      </c>
      <c r="AT1505" s="128" t="s">
        <v>76</v>
      </c>
      <c r="AU1505" s="128" t="s">
        <v>85</v>
      </c>
      <c r="AY1505" s="121" t="s">
        <v>120</v>
      </c>
      <c r="BK1505" s="129">
        <f>SUM(BK1506:BK1557)</f>
        <v>0</v>
      </c>
    </row>
    <row r="1506" spans="2:65" s="1" customFormat="1" ht="55.5" customHeight="1">
      <c r="B1506" s="132"/>
      <c r="C1506" s="133" t="s">
        <v>3097</v>
      </c>
      <c r="D1506" s="133" t="s">
        <v>123</v>
      </c>
      <c r="E1506" s="134" t="s">
        <v>3098</v>
      </c>
      <c r="F1506" s="135" t="s">
        <v>3099</v>
      </c>
      <c r="G1506" s="136" t="s">
        <v>2506</v>
      </c>
      <c r="H1506" s="137">
        <v>1</v>
      </c>
      <c r="I1506" s="138"/>
      <c r="J1506" s="139">
        <f t="shared" ref="J1506:J1537" si="160">ROUND(I1506*H1506,2)</f>
        <v>0</v>
      </c>
      <c r="K1506" s="135" t="s">
        <v>1</v>
      </c>
      <c r="L1506" s="32"/>
      <c r="M1506" s="140" t="s">
        <v>1</v>
      </c>
      <c r="N1506" s="141" t="s">
        <v>43</v>
      </c>
      <c r="P1506" s="142">
        <f t="shared" ref="P1506:P1537" si="161">O1506*H1506</f>
        <v>0</v>
      </c>
      <c r="Q1506" s="142">
        <v>0</v>
      </c>
      <c r="R1506" s="142">
        <f t="shared" ref="R1506:R1537" si="162">Q1506*H1506</f>
        <v>0</v>
      </c>
      <c r="S1506" s="142">
        <v>0</v>
      </c>
      <c r="T1506" s="143">
        <f t="shared" ref="T1506:T1537" si="163">S1506*H1506</f>
        <v>0</v>
      </c>
      <c r="AR1506" s="144" t="s">
        <v>293</v>
      </c>
      <c r="AT1506" s="144" t="s">
        <v>123</v>
      </c>
      <c r="AU1506" s="144" t="s">
        <v>129</v>
      </c>
      <c r="AY1506" s="17" t="s">
        <v>120</v>
      </c>
      <c r="BE1506" s="145">
        <f t="shared" ref="BE1506:BE1537" si="164">IF(N1506="základní",J1506,0)</f>
        <v>0</v>
      </c>
      <c r="BF1506" s="145">
        <f t="shared" ref="BF1506:BF1537" si="165">IF(N1506="snížená",J1506,0)</f>
        <v>0</v>
      </c>
      <c r="BG1506" s="145">
        <f t="shared" ref="BG1506:BG1537" si="166">IF(N1506="zákl. přenesená",J1506,0)</f>
        <v>0</v>
      </c>
      <c r="BH1506" s="145">
        <f t="shared" ref="BH1506:BH1537" si="167">IF(N1506="sníž. přenesená",J1506,0)</f>
        <v>0</v>
      </c>
      <c r="BI1506" s="145">
        <f t="shared" ref="BI1506:BI1537" si="168">IF(N1506="nulová",J1506,0)</f>
        <v>0</v>
      </c>
      <c r="BJ1506" s="17" t="s">
        <v>129</v>
      </c>
      <c r="BK1506" s="145">
        <f t="shared" ref="BK1506:BK1537" si="169">ROUND(I1506*H1506,2)</f>
        <v>0</v>
      </c>
      <c r="BL1506" s="17" t="s">
        <v>293</v>
      </c>
      <c r="BM1506" s="144" t="s">
        <v>3100</v>
      </c>
    </row>
    <row r="1507" spans="2:65" s="1" customFormat="1" ht="55.5" customHeight="1">
      <c r="B1507" s="132"/>
      <c r="C1507" s="133" t="s">
        <v>3101</v>
      </c>
      <c r="D1507" s="133" t="s">
        <v>123</v>
      </c>
      <c r="E1507" s="134" t="s">
        <v>3102</v>
      </c>
      <c r="F1507" s="135" t="s">
        <v>3103</v>
      </c>
      <c r="G1507" s="136" t="s">
        <v>2506</v>
      </c>
      <c r="H1507" s="137">
        <v>1</v>
      </c>
      <c r="I1507" s="138"/>
      <c r="J1507" s="139">
        <f t="shared" si="160"/>
        <v>0</v>
      </c>
      <c r="K1507" s="135" t="s">
        <v>1</v>
      </c>
      <c r="L1507" s="32"/>
      <c r="M1507" s="140" t="s">
        <v>1</v>
      </c>
      <c r="N1507" s="141" t="s">
        <v>43</v>
      </c>
      <c r="P1507" s="142">
        <f t="shared" si="161"/>
        <v>0</v>
      </c>
      <c r="Q1507" s="142">
        <v>0</v>
      </c>
      <c r="R1507" s="142">
        <f t="shared" si="162"/>
        <v>0</v>
      </c>
      <c r="S1507" s="142">
        <v>0</v>
      </c>
      <c r="T1507" s="143">
        <f t="shared" si="163"/>
        <v>0</v>
      </c>
      <c r="AR1507" s="144" t="s">
        <v>293</v>
      </c>
      <c r="AT1507" s="144" t="s">
        <v>123</v>
      </c>
      <c r="AU1507" s="144" t="s">
        <v>129</v>
      </c>
      <c r="AY1507" s="17" t="s">
        <v>120</v>
      </c>
      <c r="BE1507" s="145">
        <f t="shared" si="164"/>
        <v>0</v>
      </c>
      <c r="BF1507" s="145">
        <f t="shared" si="165"/>
        <v>0</v>
      </c>
      <c r="BG1507" s="145">
        <f t="shared" si="166"/>
        <v>0</v>
      </c>
      <c r="BH1507" s="145">
        <f t="shared" si="167"/>
        <v>0</v>
      </c>
      <c r="BI1507" s="145">
        <f t="shared" si="168"/>
        <v>0</v>
      </c>
      <c r="BJ1507" s="17" t="s">
        <v>129</v>
      </c>
      <c r="BK1507" s="145">
        <f t="shared" si="169"/>
        <v>0</v>
      </c>
      <c r="BL1507" s="17" t="s">
        <v>293</v>
      </c>
      <c r="BM1507" s="144" t="s">
        <v>3104</v>
      </c>
    </row>
    <row r="1508" spans="2:65" s="1" customFormat="1" ht="37.9" customHeight="1">
      <c r="B1508" s="132"/>
      <c r="C1508" s="133" t="s">
        <v>3105</v>
      </c>
      <c r="D1508" s="133" t="s">
        <v>123</v>
      </c>
      <c r="E1508" s="134" t="s">
        <v>3106</v>
      </c>
      <c r="F1508" s="135" t="s">
        <v>3107</v>
      </c>
      <c r="G1508" s="136" t="s">
        <v>2506</v>
      </c>
      <c r="H1508" s="137">
        <v>1</v>
      </c>
      <c r="I1508" s="138"/>
      <c r="J1508" s="139">
        <f t="shared" si="160"/>
        <v>0</v>
      </c>
      <c r="K1508" s="135" t="s">
        <v>1</v>
      </c>
      <c r="L1508" s="32"/>
      <c r="M1508" s="140" t="s">
        <v>1</v>
      </c>
      <c r="N1508" s="141" t="s">
        <v>43</v>
      </c>
      <c r="P1508" s="142">
        <f t="shared" si="161"/>
        <v>0</v>
      </c>
      <c r="Q1508" s="142">
        <v>0</v>
      </c>
      <c r="R1508" s="142">
        <f t="shared" si="162"/>
        <v>0</v>
      </c>
      <c r="S1508" s="142">
        <v>0</v>
      </c>
      <c r="T1508" s="143">
        <f t="shared" si="163"/>
        <v>0</v>
      </c>
      <c r="AR1508" s="144" t="s">
        <v>293</v>
      </c>
      <c r="AT1508" s="144" t="s">
        <v>123</v>
      </c>
      <c r="AU1508" s="144" t="s">
        <v>129</v>
      </c>
      <c r="AY1508" s="17" t="s">
        <v>120</v>
      </c>
      <c r="BE1508" s="145">
        <f t="shared" si="164"/>
        <v>0</v>
      </c>
      <c r="BF1508" s="145">
        <f t="shared" si="165"/>
        <v>0</v>
      </c>
      <c r="BG1508" s="145">
        <f t="shared" si="166"/>
        <v>0</v>
      </c>
      <c r="BH1508" s="145">
        <f t="shared" si="167"/>
        <v>0</v>
      </c>
      <c r="BI1508" s="145">
        <f t="shared" si="168"/>
        <v>0</v>
      </c>
      <c r="BJ1508" s="17" t="s">
        <v>129</v>
      </c>
      <c r="BK1508" s="145">
        <f t="shared" si="169"/>
        <v>0</v>
      </c>
      <c r="BL1508" s="17" t="s">
        <v>293</v>
      </c>
      <c r="BM1508" s="144" t="s">
        <v>3108</v>
      </c>
    </row>
    <row r="1509" spans="2:65" s="1" customFormat="1" ht="49.15" customHeight="1">
      <c r="B1509" s="132"/>
      <c r="C1509" s="133" t="s">
        <v>3109</v>
      </c>
      <c r="D1509" s="133" t="s">
        <v>123</v>
      </c>
      <c r="E1509" s="134" t="s">
        <v>3110</v>
      </c>
      <c r="F1509" s="135" t="s">
        <v>3111</v>
      </c>
      <c r="G1509" s="136" t="s">
        <v>2506</v>
      </c>
      <c r="H1509" s="137">
        <v>1</v>
      </c>
      <c r="I1509" s="138"/>
      <c r="J1509" s="139">
        <f t="shared" si="160"/>
        <v>0</v>
      </c>
      <c r="K1509" s="135" t="s">
        <v>1</v>
      </c>
      <c r="L1509" s="32"/>
      <c r="M1509" s="140" t="s">
        <v>1</v>
      </c>
      <c r="N1509" s="141" t="s">
        <v>43</v>
      </c>
      <c r="P1509" s="142">
        <f t="shared" si="161"/>
        <v>0</v>
      </c>
      <c r="Q1509" s="142">
        <v>0</v>
      </c>
      <c r="R1509" s="142">
        <f t="shared" si="162"/>
        <v>0</v>
      </c>
      <c r="S1509" s="142">
        <v>0</v>
      </c>
      <c r="T1509" s="143">
        <f t="shared" si="163"/>
        <v>0</v>
      </c>
      <c r="AR1509" s="144" t="s">
        <v>293</v>
      </c>
      <c r="AT1509" s="144" t="s">
        <v>123</v>
      </c>
      <c r="AU1509" s="144" t="s">
        <v>129</v>
      </c>
      <c r="AY1509" s="17" t="s">
        <v>120</v>
      </c>
      <c r="BE1509" s="145">
        <f t="shared" si="164"/>
        <v>0</v>
      </c>
      <c r="BF1509" s="145">
        <f t="shared" si="165"/>
        <v>0</v>
      </c>
      <c r="BG1509" s="145">
        <f t="shared" si="166"/>
        <v>0</v>
      </c>
      <c r="BH1509" s="145">
        <f t="shared" si="167"/>
        <v>0</v>
      </c>
      <c r="BI1509" s="145">
        <f t="shared" si="168"/>
        <v>0</v>
      </c>
      <c r="BJ1509" s="17" t="s">
        <v>129</v>
      </c>
      <c r="BK1509" s="145">
        <f t="shared" si="169"/>
        <v>0</v>
      </c>
      <c r="BL1509" s="17" t="s">
        <v>293</v>
      </c>
      <c r="BM1509" s="144" t="s">
        <v>3112</v>
      </c>
    </row>
    <row r="1510" spans="2:65" s="1" customFormat="1" ht="66.75" customHeight="1">
      <c r="B1510" s="132"/>
      <c r="C1510" s="133" t="s">
        <v>3113</v>
      </c>
      <c r="D1510" s="133" t="s">
        <v>123</v>
      </c>
      <c r="E1510" s="134" t="s">
        <v>3114</v>
      </c>
      <c r="F1510" s="135" t="s">
        <v>3115</v>
      </c>
      <c r="G1510" s="136" t="s">
        <v>2506</v>
      </c>
      <c r="H1510" s="137">
        <v>1</v>
      </c>
      <c r="I1510" s="138"/>
      <c r="J1510" s="139">
        <f t="shared" si="160"/>
        <v>0</v>
      </c>
      <c r="K1510" s="135" t="s">
        <v>1</v>
      </c>
      <c r="L1510" s="32"/>
      <c r="M1510" s="140" t="s">
        <v>1</v>
      </c>
      <c r="N1510" s="141" t="s">
        <v>43</v>
      </c>
      <c r="P1510" s="142">
        <f t="shared" si="161"/>
        <v>0</v>
      </c>
      <c r="Q1510" s="142">
        <v>0</v>
      </c>
      <c r="R1510" s="142">
        <f t="shared" si="162"/>
        <v>0</v>
      </c>
      <c r="S1510" s="142">
        <v>0</v>
      </c>
      <c r="T1510" s="143">
        <f t="shared" si="163"/>
        <v>0</v>
      </c>
      <c r="AR1510" s="144" t="s">
        <v>293</v>
      </c>
      <c r="AT1510" s="144" t="s">
        <v>123</v>
      </c>
      <c r="AU1510" s="144" t="s">
        <v>129</v>
      </c>
      <c r="AY1510" s="17" t="s">
        <v>120</v>
      </c>
      <c r="BE1510" s="145">
        <f t="shared" si="164"/>
        <v>0</v>
      </c>
      <c r="BF1510" s="145">
        <f t="shared" si="165"/>
        <v>0</v>
      </c>
      <c r="BG1510" s="145">
        <f t="shared" si="166"/>
        <v>0</v>
      </c>
      <c r="BH1510" s="145">
        <f t="shared" si="167"/>
        <v>0</v>
      </c>
      <c r="BI1510" s="145">
        <f t="shared" si="168"/>
        <v>0</v>
      </c>
      <c r="BJ1510" s="17" t="s">
        <v>129</v>
      </c>
      <c r="BK1510" s="145">
        <f t="shared" si="169"/>
        <v>0</v>
      </c>
      <c r="BL1510" s="17" t="s">
        <v>293</v>
      </c>
      <c r="BM1510" s="144" t="s">
        <v>3116</v>
      </c>
    </row>
    <row r="1511" spans="2:65" s="1" customFormat="1" ht="24.2" customHeight="1">
      <c r="B1511" s="132"/>
      <c r="C1511" s="133" t="s">
        <v>3117</v>
      </c>
      <c r="D1511" s="133" t="s">
        <v>123</v>
      </c>
      <c r="E1511" s="134" t="s">
        <v>3118</v>
      </c>
      <c r="F1511" s="135" t="s">
        <v>3119</v>
      </c>
      <c r="G1511" s="136" t="s">
        <v>2506</v>
      </c>
      <c r="H1511" s="137">
        <v>1</v>
      </c>
      <c r="I1511" s="138"/>
      <c r="J1511" s="139">
        <f t="shared" si="160"/>
        <v>0</v>
      </c>
      <c r="K1511" s="135" t="s">
        <v>1</v>
      </c>
      <c r="L1511" s="32"/>
      <c r="M1511" s="140" t="s">
        <v>1</v>
      </c>
      <c r="N1511" s="141" t="s">
        <v>43</v>
      </c>
      <c r="P1511" s="142">
        <f t="shared" si="161"/>
        <v>0</v>
      </c>
      <c r="Q1511" s="142">
        <v>0</v>
      </c>
      <c r="R1511" s="142">
        <f t="shared" si="162"/>
        <v>0</v>
      </c>
      <c r="S1511" s="142">
        <v>0</v>
      </c>
      <c r="T1511" s="143">
        <f t="shared" si="163"/>
        <v>0</v>
      </c>
      <c r="AR1511" s="144" t="s">
        <v>293</v>
      </c>
      <c r="AT1511" s="144" t="s">
        <v>123</v>
      </c>
      <c r="AU1511" s="144" t="s">
        <v>129</v>
      </c>
      <c r="AY1511" s="17" t="s">
        <v>120</v>
      </c>
      <c r="BE1511" s="145">
        <f t="shared" si="164"/>
        <v>0</v>
      </c>
      <c r="BF1511" s="145">
        <f t="shared" si="165"/>
        <v>0</v>
      </c>
      <c r="BG1511" s="145">
        <f t="shared" si="166"/>
        <v>0</v>
      </c>
      <c r="BH1511" s="145">
        <f t="shared" si="167"/>
        <v>0</v>
      </c>
      <c r="BI1511" s="145">
        <f t="shared" si="168"/>
        <v>0</v>
      </c>
      <c r="BJ1511" s="17" t="s">
        <v>129</v>
      </c>
      <c r="BK1511" s="145">
        <f t="shared" si="169"/>
        <v>0</v>
      </c>
      <c r="BL1511" s="17" t="s">
        <v>293</v>
      </c>
      <c r="BM1511" s="144" t="s">
        <v>3120</v>
      </c>
    </row>
    <row r="1512" spans="2:65" s="1" customFormat="1" ht="55.5" customHeight="1">
      <c r="B1512" s="132"/>
      <c r="C1512" s="133" t="s">
        <v>3121</v>
      </c>
      <c r="D1512" s="133" t="s">
        <v>123</v>
      </c>
      <c r="E1512" s="134" t="s">
        <v>3122</v>
      </c>
      <c r="F1512" s="135" t="s">
        <v>3123</v>
      </c>
      <c r="G1512" s="136" t="s">
        <v>2506</v>
      </c>
      <c r="H1512" s="137">
        <v>1</v>
      </c>
      <c r="I1512" s="138"/>
      <c r="J1512" s="139">
        <f t="shared" si="160"/>
        <v>0</v>
      </c>
      <c r="K1512" s="135" t="s">
        <v>1</v>
      </c>
      <c r="L1512" s="32"/>
      <c r="M1512" s="140" t="s">
        <v>1</v>
      </c>
      <c r="N1512" s="141" t="s">
        <v>43</v>
      </c>
      <c r="P1512" s="142">
        <f t="shared" si="161"/>
        <v>0</v>
      </c>
      <c r="Q1512" s="142">
        <v>0</v>
      </c>
      <c r="R1512" s="142">
        <f t="shared" si="162"/>
        <v>0</v>
      </c>
      <c r="S1512" s="142">
        <v>0</v>
      </c>
      <c r="T1512" s="143">
        <f t="shared" si="163"/>
        <v>0</v>
      </c>
      <c r="AR1512" s="144" t="s">
        <v>293</v>
      </c>
      <c r="AT1512" s="144" t="s">
        <v>123</v>
      </c>
      <c r="AU1512" s="144" t="s">
        <v>129</v>
      </c>
      <c r="AY1512" s="17" t="s">
        <v>120</v>
      </c>
      <c r="BE1512" s="145">
        <f t="shared" si="164"/>
        <v>0</v>
      </c>
      <c r="BF1512" s="145">
        <f t="shared" si="165"/>
        <v>0</v>
      </c>
      <c r="BG1512" s="145">
        <f t="shared" si="166"/>
        <v>0</v>
      </c>
      <c r="BH1512" s="145">
        <f t="shared" si="167"/>
        <v>0</v>
      </c>
      <c r="BI1512" s="145">
        <f t="shared" si="168"/>
        <v>0</v>
      </c>
      <c r="BJ1512" s="17" t="s">
        <v>129</v>
      </c>
      <c r="BK1512" s="145">
        <f t="shared" si="169"/>
        <v>0</v>
      </c>
      <c r="BL1512" s="17" t="s">
        <v>293</v>
      </c>
      <c r="BM1512" s="144" t="s">
        <v>3124</v>
      </c>
    </row>
    <row r="1513" spans="2:65" s="1" customFormat="1" ht="49.15" customHeight="1">
      <c r="B1513" s="132"/>
      <c r="C1513" s="133" t="s">
        <v>3125</v>
      </c>
      <c r="D1513" s="133" t="s">
        <v>123</v>
      </c>
      <c r="E1513" s="134" t="s">
        <v>3126</v>
      </c>
      <c r="F1513" s="135" t="s">
        <v>3127</v>
      </c>
      <c r="G1513" s="136" t="s">
        <v>2506</v>
      </c>
      <c r="H1513" s="137">
        <v>1</v>
      </c>
      <c r="I1513" s="138"/>
      <c r="J1513" s="139">
        <f t="shared" si="160"/>
        <v>0</v>
      </c>
      <c r="K1513" s="135" t="s">
        <v>1</v>
      </c>
      <c r="L1513" s="32"/>
      <c r="M1513" s="140" t="s">
        <v>1</v>
      </c>
      <c r="N1513" s="141" t="s">
        <v>43</v>
      </c>
      <c r="P1513" s="142">
        <f t="shared" si="161"/>
        <v>0</v>
      </c>
      <c r="Q1513" s="142">
        <v>0</v>
      </c>
      <c r="R1513" s="142">
        <f t="shared" si="162"/>
        <v>0</v>
      </c>
      <c r="S1513" s="142">
        <v>0</v>
      </c>
      <c r="T1513" s="143">
        <f t="shared" si="163"/>
        <v>0</v>
      </c>
      <c r="AR1513" s="144" t="s">
        <v>293</v>
      </c>
      <c r="AT1513" s="144" t="s">
        <v>123</v>
      </c>
      <c r="AU1513" s="144" t="s">
        <v>129</v>
      </c>
      <c r="AY1513" s="17" t="s">
        <v>120</v>
      </c>
      <c r="BE1513" s="145">
        <f t="shared" si="164"/>
        <v>0</v>
      </c>
      <c r="BF1513" s="145">
        <f t="shared" si="165"/>
        <v>0</v>
      </c>
      <c r="BG1513" s="145">
        <f t="shared" si="166"/>
        <v>0</v>
      </c>
      <c r="BH1513" s="145">
        <f t="shared" si="167"/>
        <v>0</v>
      </c>
      <c r="BI1513" s="145">
        <f t="shared" si="168"/>
        <v>0</v>
      </c>
      <c r="BJ1513" s="17" t="s">
        <v>129</v>
      </c>
      <c r="BK1513" s="145">
        <f t="shared" si="169"/>
        <v>0</v>
      </c>
      <c r="BL1513" s="17" t="s">
        <v>293</v>
      </c>
      <c r="BM1513" s="144" t="s">
        <v>3128</v>
      </c>
    </row>
    <row r="1514" spans="2:65" s="1" customFormat="1" ht="24.2" customHeight="1">
      <c r="B1514" s="132"/>
      <c r="C1514" s="133" t="s">
        <v>3129</v>
      </c>
      <c r="D1514" s="133" t="s">
        <v>123</v>
      </c>
      <c r="E1514" s="134" t="s">
        <v>3130</v>
      </c>
      <c r="F1514" s="135" t="s">
        <v>3131</v>
      </c>
      <c r="G1514" s="136" t="s">
        <v>2506</v>
      </c>
      <c r="H1514" s="137">
        <v>1</v>
      </c>
      <c r="I1514" s="138"/>
      <c r="J1514" s="139">
        <f t="shared" si="160"/>
        <v>0</v>
      </c>
      <c r="K1514" s="135" t="s">
        <v>1</v>
      </c>
      <c r="L1514" s="32"/>
      <c r="M1514" s="140" t="s">
        <v>1</v>
      </c>
      <c r="N1514" s="141" t="s">
        <v>43</v>
      </c>
      <c r="P1514" s="142">
        <f t="shared" si="161"/>
        <v>0</v>
      </c>
      <c r="Q1514" s="142">
        <v>0</v>
      </c>
      <c r="R1514" s="142">
        <f t="shared" si="162"/>
        <v>0</v>
      </c>
      <c r="S1514" s="142">
        <v>0</v>
      </c>
      <c r="T1514" s="143">
        <f t="shared" si="163"/>
        <v>0</v>
      </c>
      <c r="AR1514" s="144" t="s">
        <v>293</v>
      </c>
      <c r="AT1514" s="144" t="s">
        <v>123</v>
      </c>
      <c r="AU1514" s="144" t="s">
        <v>129</v>
      </c>
      <c r="AY1514" s="17" t="s">
        <v>120</v>
      </c>
      <c r="BE1514" s="145">
        <f t="shared" si="164"/>
        <v>0</v>
      </c>
      <c r="BF1514" s="145">
        <f t="shared" si="165"/>
        <v>0</v>
      </c>
      <c r="BG1514" s="145">
        <f t="shared" si="166"/>
        <v>0</v>
      </c>
      <c r="BH1514" s="145">
        <f t="shared" si="167"/>
        <v>0</v>
      </c>
      <c r="BI1514" s="145">
        <f t="shared" si="168"/>
        <v>0</v>
      </c>
      <c r="BJ1514" s="17" t="s">
        <v>129</v>
      </c>
      <c r="BK1514" s="145">
        <f t="shared" si="169"/>
        <v>0</v>
      </c>
      <c r="BL1514" s="17" t="s">
        <v>293</v>
      </c>
      <c r="BM1514" s="144" t="s">
        <v>3132</v>
      </c>
    </row>
    <row r="1515" spans="2:65" s="1" customFormat="1" ht="49.15" customHeight="1">
      <c r="B1515" s="132"/>
      <c r="C1515" s="133" t="s">
        <v>3133</v>
      </c>
      <c r="D1515" s="133" t="s">
        <v>123</v>
      </c>
      <c r="E1515" s="134" t="s">
        <v>3134</v>
      </c>
      <c r="F1515" s="135" t="s">
        <v>3135</v>
      </c>
      <c r="G1515" s="136" t="s">
        <v>2506</v>
      </c>
      <c r="H1515" s="137">
        <v>1</v>
      </c>
      <c r="I1515" s="138"/>
      <c r="J1515" s="139">
        <f t="shared" si="160"/>
        <v>0</v>
      </c>
      <c r="K1515" s="135" t="s">
        <v>1</v>
      </c>
      <c r="L1515" s="32"/>
      <c r="M1515" s="140" t="s">
        <v>1</v>
      </c>
      <c r="N1515" s="141" t="s">
        <v>43</v>
      </c>
      <c r="P1515" s="142">
        <f t="shared" si="161"/>
        <v>0</v>
      </c>
      <c r="Q1515" s="142">
        <v>0</v>
      </c>
      <c r="R1515" s="142">
        <f t="shared" si="162"/>
        <v>0</v>
      </c>
      <c r="S1515" s="142">
        <v>0</v>
      </c>
      <c r="T1515" s="143">
        <f t="shared" si="163"/>
        <v>0</v>
      </c>
      <c r="AR1515" s="144" t="s">
        <v>293</v>
      </c>
      <c r="AT1515" s="144" t="s">
        <v>123</v>
      </c>
      <c r="AU1515" s="144" t="s">
        <v>129</v>
      </c>
      <c r="AY1515" s="17" t="s">
        <v>120</v>
      </c>
      <c r="BE1515" s="145">
        <f t="shared" si="164"/>
        <v>0</v>
      </c>
      <c r="BF1515" s="145">
        <f t="shared" si="165"/>
        <v>0</v>
      </c>
      <c r="BG1515" s="145">
        <f t="shared" si="166"/>
        <v>0</v>
      </c>
      <c r="BH1515" s="145">
        <f t="shared" si="167"/>
        <v>0</v>
      </c>
      <c r="BI1515" s="145">
        <f t="shared" si="168"/>
        <v>0</v>
      </c>
      <c r="BJ1515" s="17" t="s">
        <v>129</v>
      </c>
      <c r="BK1515" s="145">
        <f t="shared" si="169"/>
        <v>0</v>
      </c>
      <c r="BL1515" s="17" t="s">
        <v>293</v>
      </c>
      <c r="BM1515" s="144" t="s">
        <v>3136</v>
      </c>
    </row>
    <row r="1516" spans="2:65" s="1" customFormat="1" ht="62.65" customHeight="1">
      <c r="B1516" s="132"/>
      <c r="C1516" s="133" t="s">
        <v>3137</v>
      </c>
      <c r="D1516" s="133" t="s">
        <v>123</v>
      </c>
      <c r="E1516" s="134" t="s">
        <v>3138</v>
      </c>
      <c r="F1516" s="135" t="s">
        <v>3139</v>
      </c>
      <c r="G1516" s="136" t="s">
        <v>2506</v>
      </c>
      <c r="H1516" s="137">
        <v>1</v>
      </c>
      <c r="I1516" s="138"/>
      <c r="J1516" s="139">
        <f t="shared" si="160"/>
        <v>0</v>
      </c>
      <c r="K1516" s="135" t="s">
        <v>1</v>
      </c>
      <c r="L1516" s="32"/>
      <c r="M1516" s="140" t="s">
        <v>1</v>
      </c>
      <c r="N1516" s="141" t="s">
        <v>43</v>
      </c>
      <c r="P1516" s="142">
        <f t="shared" si="161"/>
        <v>0</v>
      </c>
      <c r="Q1516" s="142">
        <v>0</v>
      </c>
      <c r="R1516" s="142">
        <f t="shared" si="162"/>
        <v>0</v>
      </c>
      <c r="S1516" s="142">
        <v>0</v>
      </c>
      <c r="T1516" s="143">
        <f t="shared" si="163"/>
        <v>0</v>
      </c>
      <c r="AR1516" s="144" t="s">
        <v>293</v>
      </c>
      <c r="AT1516" s="144" t="s">
        <v>123</v>
      </c>
      <c r="AU1516" s="144" t="s">
        <v>129</v>
      </c>
      <c r="AY1516" s="17" t="s">
        <v>120</v>
      </c>
      <c r="BE1516" s="145">
        <f t="shared" si="164"/>
        <v>0</v>
      </c>
      <c r="BF1516" s="145">
        <f t="shared" si="165"/>
        <v>0</v>
      </c>
      <c r="BG1516" s="145">
        <f t="shared" si="166"/>
        <v>0</v>
      </c>
      <c r="BH1516" s="145">
        <f t="shared" si="167"/>
        <v>0</v>
      </c>
      <c r="BI1516" s="145">
        <f t="shared" si="168"/>
        <v>0</v>
      </c>
      <c r="BJ1516" s="17" t="s">
        <v>129</v>
      </c>
      <c r="BK1516" s="145">
        <f t="shared" si="169"/>
        <v>0</v>
      </c>
      <c r="BL1516" s="17" t="s">
        <v>293</v>
      </c>
      <c r="BM1516" s="144" t="s">
        <v>3140</v>
      </c>
    </row>
    <row r="1517" spans="2:65" s="1" customFormat="1" ht="66.75" customHeight="1">
      <c r="B1517" s="132"/>
      <c r="C1517" s="133" t="s">
        <v>3141</v>
      </c>
      <c r="D1517" s="133" t="s">
        <v>123</v>
      </c>
      <c r="E1517" s="134" t="s">
        <v>3142</v>
      </c>
      <c r="F1517" s="135" t="s">
        <v>3143</v>
      </c>
      <c r="G1517" s="136" t="s">
        <v>2506</v>
      </c>
      <c r="H1517" s="137">
        <v>1</v>
      </c>
      <c r="I1517" s="138"/>
      <c r="J1517" s="139">
        <f t="shared" si="160"/>
        <v>0</v>
      </c>
      <c r="K1517" s="135" t="s">
        <v>1</v>
      </c>
      <c r="L1517" s="32"/>
      <c r="M1517" s="140" t="s">
        <v>1</v>
      </c>
      <c r="N1517" s="141" t="s">
        <v>43</v>
      </c>
      <c r="P1517" s="142">
        <f t="shared" si="161"/>
        <v>0</v>
      </c>
      <c r="Q1517" s="142">
        <v>0</v>
      </c>
      <c r="R1517" s="142">
        <f t="shared" si="162"/>
        <v>0</v>
      </c>
      <c r="S1517" s="142">
        <v>0</v>
      </c>
      <c r="T1517" s="143">
        <f t="shared" si="163"/>
        <v>0</v>
      </c>
      <c r="AR1517" s="144" t="s">
        <v>293</v>
      </c>
      <c r="AT1517" s="144" t="s">
        <v>123</v>
      </c>
      <c r="AU1517" s="144" t="s">
        <v>129</v>
      </c>
      <c r="AY1517" s="17" t="s">
        <v>120</v>
      </c>
      <c r="BE1517" s="145">
        <f t="shared" si="164"/>
        <v>0</v>
      </c>
      <c r="BF1517" s="145">
        <f t="shared" si="165"/>
        <v>0</v>
      </c>
      <c r="BG1517" s="145">
        <f t="shared" si="166"/>
        <v>0</v>
      </c>
      <c r="BH1517" s="145">
        <f t="shared" si="167"/>
        <v>0</v>
      </c>
      <c r="BI1517" s="145">
        <f t="shared" si="168"/>
        <v>0</v>
      </c>
      <c r="BJ1517" s="17" t="s">
        <v>129</v>
      </c>
      <c r="BK1517" s="145">
        <f t="shared" si="169"/>
        <v>0</v>
      </c>
      <c r="BL1517" s="17" t="s">
        <v>293</v>
      </c>
      <c r="BM1517" s="144" t="s">
        <v>3144</v>
      </c>
    </row>
    <row r="1518" spans="2:65" s="1" customFormat="1" ht="76.349999999999994" customHeight="1">
      <c r="B1518" s="132"/>
      <c r="C1518" s="133" t="s">
        <v>3145</v>
      </c>
      <c r="D1518" s="133" t="s">
        <v>123</v>
      </c>
      <c r="E1518" s="134" t="s">
        <v>3146</v>
      </c>
      <c r="F1518" s="135" t="s">
        <v>3147</v>
      </c>
      <c r="G1518" s="136" t="s">
        <v>2506</v>
      </c>
      <c r="H1518" s="137">
        <v>5</v>
      </c>
      <c r="I1518" s="138"/>
      <c r="J1518" s="139">
        <f t="shared" si="160"/>
        <v>0</v>
      </c>
      <c r="K1518" s="135" t="s">
        <v>1</v>
      </c>
      <c r="L1518" s="32"/>
      <c r="M1518" s="140" t="s">
        <v>1</v>
      </c>
      <c r="N1518" s="141" t="s">
        <v>43</v>
      </c>
      <c r="P1518" s="142">
        <f t="shared" si="161"/>
        <v>0</v>
      </c>
      <c r="Q1518" s="142">
        <v>0</v>
      </c>
      <c r="R1518" s="142">
        <f t="shared" si="162"/>
        <v>0</v>
      </c>
      <c r="S1518" s="142">
        <v>0</v>
      </c>
      <c r="T1518" s="143">
        <f t="shared" si="163"/>
        <v>0</v>
      </c>
      <c r="AR1518" s="144" t="s">
        <v>293</v>
      </c>
      <c r="AT1518" s="144" t="s">
        <v>123</v>
      </c>
      <c r="AU1518" s="144" t="s">
        <v>129</v>
      </c>
      <c r="AY1518" s="17" t="s">
        <v>120</v>
      </c>
      <c r="BE1518" s="145">
        <f t="shared" si="164"/>
        <v>0</v>
      </c>
      <c r="BF1518" s="145">
        <f t="shared" si="165"/>
        <v>0</v>
      </c>
      <c r="BG1518" s="145">
        <f t="shared" si="166"/>
        <v>0</v>
      </c>
      <c r="BH1518" s="145">
        <f t="shared" si="167"/>
        <v>0</v>
      </c>
      <c r="BI1518" s="145">
        <f t="shared" si="168"/>
        <v>0</v>
      </c>
      <c r="BJ1518" s="17" t="s">
        <v>129</v>
      </c>
      <c r="BK1518" s="145">
        <f t="shared" si="169"/>
        <v>0</v>
      </c>
      <c r="BL1518" s="17" t="s">
        <v>293</v>
      </c>
      <c r="BM1518" s="144" t="s">
        <v>3148</v>
      </c>
    </row>
    <row r="1519" spans="2:65" s="1" customFormat="1" ht="24.2" customHeight="1">
      <c r="B1519" s="132"/>
      <c r="C1519" s="133" t="s">
        <v>3149</v>
      </c>
      <c r="D1519" s="133" t="s">
        <v>123</v>
      </c>
      <c r="E1519" s="134" t="s">
        <v>3150</v>
      </c>
      <c r="F1519" s="135" t="s">
        <v>3151</v>
      </c>
      <c r="G1519" s="136" t="s">
        <v>2506</v>
      </c>
      <c r="H1519" s="137">
        <v>1</v>
      </c>
      <c r="I1519" s="138"/>
      <c r="J1519" s="139">
        <f t="shared" si="160"/>
        <v>0</v>
      </c>
      <c r="K1519" s="135" t="s">
        <v>1</v>
      </c>
      <c r="L1519" s="32"/>
      <c r="M1519" s="140" t="s">
        <v>1</v>
      </c>
      <c r="N1519" s="141" t="s">
        <v>43</v>
      </c>
      <c r="P1519" s="142">
        <f t="shared" si="161"/>
        <v>0</v>
      </c>
      <c r="Q1519" s="142">
        <v>0</v>
      </c>
      <c r="R1519" s="142">
        <f t="shared" si="162"/>
        <v>0</v>
      </c>
      <c r="S1519" s="142">
        <v>0</v>
      </c>
      <c r="T1519" s="143">
        <f t="shared" si="163"/>
        <v>0</v>
      </c>
      <c r="AR1519" s="144" t="s">
        <v>293</v>
      </c>
      <c r="AT1519" s="144" t="s">
        <v>123</v>
      </c>
      <c r="AU1519" s="144" t="s">
        <v>129</v>
      </c>
      <c r="AY1519" s="17" t="s">
        <v>120</v>
      </c>
      <c r="BE1519" s="145">
        <f t="shared" si="164"/>
        <v>0</v>
      </c>
      <c r="BF1519" s="145">
        <f t="shared" si="165"/>
        <v>0</v>
      </c>
      <c r="BG1519" s="145">
        <f t="shared" si="166"/>
        <v>0</v>
      </c>
      <c r="BH1519" s="145">
        <f t="shared" si="167"/>
        <v>0</v>
      </c>
      <c r="BI1519" s="145">
        <f t="shared" si="168"/>
        <v>0</v>
      </c>
      <c r="BJ1519" s="17" t="s">
        <v>129</v>
      </c>
      <c r="BK1519" s="145">
        <f t="shared" si="169"/>
        <v>0</v>
      </c>
      <c r="BL1519" s="17" t="s">
        <v>293</v>
      </c>
      <c r="BM1519" s="144" t="s">
        <v>3152</v>
      </c>
    </row>
    <row r="1520" spans="2:65" s="1" customFormat="1" ht="16.5" customHeight="1">
      <c r="B1520" s="132"/>
      <c r="C1520" s="133" t="s">
        <v>3153</v>
      </c>
      <c r="D1520" s="133" t="s">
        <v>123</v>
      </c>
      <c r="E1520" s="134" t="s">
        <v>3154</v>
      </c>
      <c r="F1520" s="135" t="s">
        <v>3155</v>
      </c>
      <c r="G1520" s="136" t="s">
        <v>2506</v>
      </c>
      <c r="H1520" s="137">
        <v>2</v>
      </c>
      <c r="I1520" s="138"/>
      <c r="J1520" s="139">
        <f t="shared" si="160"/>
        <v>0</v>
      </c>
      <c r="K1520" s="135" t="s">
        <v>1</v>
      </c>
      <c r="L1520" s="32"/>
      <c r="M1520" s="140" t="s">
        <v>1</v>
      </c>
      <c r="N1520" s="141" t="s">
        <v>43</v>
      </c>
      <c r="P1520" s="142">
        <f t="shared" si="161"/>
        <v>0</v>
      </c>
      <c r="Q1520" s="142">
        <v>0</v>
      </c>
      <c r="R1520" s="142">
        <f t="shared" si="162"/>
        <v>0</v>
      </c>
      <c r="S1520" s="142">
        <v>0</v>
      </c>
      <c r="T1520" s="143">
        <f t="shared" si="163"/>
        <v>0</v>
      </c>
      <c r="AR1520" s="144" t="s">
        <v>293</v>
      </c>
      <c r="AT1520" s="144" t="s">
        <v>123</v>
      </c>
      <c r="AU1520" s="144" t="s">
        <v>129</v>
      </c>
      <c r="AY1520" s="17" t="s">
        <v>120</v>
      </c>
      <c r="BE1520" s="145">
        <f t="shared" si="164"/>
        <v>0</v>
      </c>
      <c r="BF1520" s="145">
        <f t="shared" si="165"/>
        <v>0</v>
      </c>
      <c r="BG1520" s="145">
        <f t="shared" si="166"/>
        <v>0</v>
      </c>
      <c r="BH1520" s="145">
        <f t="shared" si="167"/>
        <v>0</v>
      </c>
      <c r="BI1520" s="145">
        <f t="shared" si="168"/>
        <v>0</v>
      </c>
      <c r="BJ1520" s="17" t="s">
        <v>129</v>
      </c>
      <c r="BK1520" s="145">
        <f t="shared" si="169"/>
        <v>0</v>
      </c>
      <c r="BL1520" s="17" t="s">
        <v>293</v>
      </c>
      <c r="BM1520" s="144" t="s">
        <v>3156</v>
      </c>
    </row>
    <row r="1521" spans="2:65" s="1" customFormat="1" ht="16.5" customHeight="1">
      <c r="B1521" s="132"/>
      <c r="C1521" s="133" t="s">
        <v>3157</v>
      </c>
      <c r="D1521" s="133" t="s">
        <v>123</v>
      </c>
      <c r="E1521" s="134" t="s">
        <v>3158</v>
      </c>
      <c r="F1521" s="135" t="s">
        <v>3159</v>
      </c>
      <c r="G1521" s="136" t="s">
        <v>2506</v>
      </c>
      <c r="H1521" s="137">
        <v>6</v>
      </c>
      <c r="I1521" s="138"/>
      <c r="J1521" s="139">
        <f t="shared" si="160"/>
        <v>0</v>
      </c>
      <c r="K1521" s="135" t="s">
        <v>1</v>
      </c>
      <c r="L1521" s="32"/>
      <c r="M1521" s="140" t="s">
        <v>1</v>
      </c>
      <c r="N1521" s="141" t="s">
        <v>43</v>
      </c>
      <c r="P1521" s="142">
        <f t="shared" si="161"/>
        <v>0</v>
      </c>
      <c r="Q1521" s="142">
        <v>0</v>
      </c>
      <c r="R1521" s="142">
        <f t="shared" si="162"/>
        <v>0</v>
      </c>
      <c r="S1521" s="142">
        <v>0</v>
      </c>
      <c r="T1521" s="143">
        <f t="shared" si="163"/>
        <v>0</v>
      </c>
      <c r="AR1521" s="144" t="s">
        <v>293</v>
      </c>
      <c r="AT1521" s="144" t="s">
        <v>123</v>
      </c>
      <c r="AU1521" s="144" t="s">
        <v>129</v>
      </c>
      <c r="AY1521" s="17" t="s">
        <v>120</v>
      </c>
      <c r="BE1521" s="145">
        <f t="shared" si="164"/>
        <v>0</v>
      </c>
      <c r="BF1521" s="145">
        <f t="shared" si="165"/>
        <v>0</v>
      </c>
      <c r="BG1521" s="145">
        <f t="shared" si="166"/>
        <v>0</v>
      </c>
      <c r="BH1521" s="145">
        <f t="shared" si="167"/>
        <v>0</v>
      </c>
      <c r="BI1521" s="145">
        <f t="shared" si="168"/>
        <v>0</v>
      </c>
      <c r="BJ1521" s="17" t="s">
        <v>129</v>
      </c>
      <c r="BK1521" s="145">
        <f t="shared" si="169"/>
        <v>0</v>
      </c>
      <c r="BL1521" s="17" t="s">
        <v>293</v>
      </c>
      <c r="BM1521" s="144" t="s">
        <v>3160</v>
      </c>
    </row>
    <row r="1522" spans="2:65" s="1" customFormat="1" ht="24.2" customHeight="1">
      <c r="B1522" s="132"/>
      <c r="C1522" s="133" t="s">
        <v>3161</v>
      </c>
      <c r="D1522" s="133" t="s">
        <v>123</v>
      </c>
      <c r="E1522" s="134" t="s">
        <v>3162</v>
      </c>
      <c r="F1522" s="135" t="s">
        <v>3163</v>
      </c>
      <c r="G1522" s="136" t="s">
        <v>2506</v>
      </c>
      <c r="H1522" s="137">
        <v>4</v>
      </c>
      <c r="I1522" s="138"/>
      <c r="J1522" s="139">
        <f t="shared" si="160"/>
        <v>0</v>
      </c>
      <c r="K1522" s="135" t="s">
        <v>1</v>
      </c>
      <c r="L1522" s="32"/>
      <c r="M1522" s="140" t="s">
        <v>1</v>
      </c>
      <c r="N1522" s="141" t="s">
        <v>43</v>
      </c>
      <c r="P1522" s="142">
        <f t="shared" si="161"/>
        <v>0</v>
      </c>
      <c r="Q1522" s="142">
        <v>0</v>
      </c>
      <c r="R1522" s="142">
        <f t="shared" si="162"/>
        <v>0</v>
      </c>
      <c r="S1522" s="142">
        <v>0</v>
      </c>
      <c r="T1522" s="143">
        <f t="shared" si="163"/>
        <v>0</v>
      </c>
      <c r="AR1522" s="144" t="s">
        <v>293</v>
      </c>
      <c r="AT1522" s="144" t="s">
        <v>123</v>
      </c>
      <c r="AU1522" s="144" t="s">
        <v>129</v>
      </c>
      <c r="AY1522" s="17" t="s">
        <v>120</v>
      </c>
      <c r="BE1522" s="145">
        <f t="shared" si="164"/>
        <v>0</v>
      </c>
      <c r="BF1522" s="145">
        <f t="shared" si="165"/>
        <v>0</v>
      </c>
      <c r="BG1522" s="145">
        <f t="shared" si="166"/>
        <v>0</v>
      </c>
      <c r="BH1522" s="145">
        <f t="shared" si="167"/>
        <v>0</v>
      </c>
      <c r="BI1522" s="145">
        <f t="shared" si="168"/>
        <v>0</v>
      </c>
      <c r="BJ1522" s="17" t="s">
        <v>129</v>
      </c>
      <c r="BK1522" s="145">
        <f t="shared" si="169"/>
        <v>0</v>
      </c>
      <c r="BL1522" s="17" t="s">
        <v>293</v>
      </c>
      <c r="BM1522" s="144" t="s">
        <v>3164</v>
      </c>
    </row>
    <row r="1523" spans="2:65" s="1" customFormat="1" ht="24.2" customHeight="1">
      <c r="B1523" s="132"/>
      <c r="C1523" s="133" t="s">
        <v>3165</v>
      </c>
      <c r="D1523" s="133" t="s">
        <v>123</v>
      </c>
      <c r="E1523" s="134" t="s">
        <v>3166</v>
      </c>
      <c r="F1523" s="135" t="s">
        <v>3167</v>
      </c>
      <c r="G1523" s="136" t="s">
        <v>2506</v>
      </c>
      <c r="H1523" s="137">
        <v>24</v>
      </c>
      <c r="I1523" s="138"/>
      <c r="J1523" s="139">
        <f t="shared" si="160"/>
        <v>0</v>
      </c>
      <c r="K1523" s="135" t="s">
        <v>1</v>
      </c>
      <c r="L1523" s="32"/>
      <c r="M1523" s="140" t="s">
        <v>1</v>
      </c>
      <c r="N1523" s="141" t="s">
        <v>43</v>
      </c>
      <c r="P1523" s="142">
        <f t="shared" si="161"/>
        <v>0</v>
      </c>
      <c r="Q1523" s="142">
        <v>0</v>
      </c>
      <c r="R1523" s="142">
        <f t="shared" si="162"/>
        <v>0</v>
      </c>
      <c r="S1523" s="142">
        <v>0</v>
      </c>
      <c r="T1523" s="143">
        <f t="shared" si="163"/>
        <v>0</v>
      </c>
      <c r="AR1523" s="144" t="s">
        <v>293</v>
      </c>
      <c r="AT1523" s="144" t="s">
        <v>123</v>
      </c>
      <c r="AU1523" s="144" t="s">
        <v>129</v>
      </c>
      <c r="AY1523" s="17" t="s">
        <v>120</v>
      </c>
      <c r="BE1523" s="145">
        <f t="shared" si="164"/>
        <v>0</v>
      </c>
      <c r="BF1523" s="145">
        <f t="shared" si="165"/>
        <v>0</v>
      </c>
      <c r="BG1523" s="145">
        <f t="shared" si="166"/>
        <v>0</v>
      </c>
      <c r="BH1523" s="145">
        <f t="shared" si="167"/>
        <v>0</v>
      </c>
      <c r="BI1523" s="145">
        <f t="shared" si="168"/>
        <v>0</v>
      </c>
      <c r="BJ1523" s="17" t="s">
        <v>129</v>
      </c>
      <c r="BK1523" s="145">
        <f t="shared" si="169"/>
        <v>0</v>
      </c>
      <c r="BL1523" s="17" t="s">
        <v>293</v>
      </c>
      <c r="BM1523" s="144" t="s">
        <v>3168</v>
      </c>
    </row>
    <row r="1524" spans="2:65" s="1" customFormat="1" ht="33" customHeight="1">
      <c r="B1524" s="132"/>
      <c r="C1524" s="133" t="s">
        <v>3169</v>
      </c>
      <c r="D1524" s="133" t="s">
        <v>123</v>
      </c>
      <c r="E1524" s="134" t="s">
        <v>3170</v>
      </c>
      <c r="F1524" s="135" t="s">
        <v>3171</v>
      </c>
      <c r="G1524" s="136" t="s">
        <v>339</v>
      </c>
      <c r="H1524" s="137">
        <v>700</v>
      </c>
      <c r="I1524" s="138"/>
      <c r="J1524" s="139">
        <f t="shared" si="160"/>
        <v>0</v>
      </c>
      <c r="K1524" s="135" t="s">
        <v>1</v>
      </c>
      <c r="L1524" s="32"/>
      <c r="M1524" s="140" t="s">
        <v>1</v>
      </c>
      <c r="N1524" s="141" t="s">
        <v>43</v>
      </c>
      <c r="P1524" s="142">
        <f t="shared" si="161"/>
        <v>0</v>
      </c>
      <c r="Q1524" s="142">
        <v>0</v>
      </c>
      <c r="R1524" s="142">
        <f t="shared" si="162"/>
        <v>0</v>
      </c>
      <c r="S1524" s="142">
        <v>0</v>
      </c>
      <c r="T1524" s="143">
        <f t="shared" si="163"/>
        <v>0</v>
      </c>
      <c r="AR1524" s="144" t="s">
        <v>293</v>
      </c>
      <c r="AT1524" s="144" t="s">
        <v>123</v>
      </c>
      <c r="AU1524" s="144" t="s">
        <v>129</v>
      </c>
      <c r="AY1524" s="17" t="s">
        <v>120</v>
      </c>
      <c r="BE1524" s="145">
        <f t="shared" si="164"/>
        <v>0</v>
      </c>
      <c r="BF1524" s="145">
        <f t="shared" si="165"/>
        <v>0</v>
      </c>
      <c r="BG1524" s="145">
        <f t="shared" si="166"/>
        <v>0</v>
      </c>
      <c r="BH1524" s="145">
        <f t="shared" si="167"/>
        <v>0</v>
      </c>
      <c r="BI1524" s="145">
        <f t="shared" si="168"/>
        <v>0</v>
      </c>
      <c r="BJ1524" s="17" t="s">
        <v>129</v>
      </c>
      <c r="BK1524" s="145">
        <f t="shared" si="169"/>
        <v>0</v>
      </c>
      <c r="BL1524" s="17" t="s">
        <v>293</v>
      </c>
      <c r="BM1524" s="144" t="s">
        <v>3172</v>
      </c>
    </row>
    <row r="1525" spans="2:65" s="1" customFormat="1" ht="24.2" customHeight="1">
      <c r="B1525" s="132"/>
      <c r="C1525" s="133" t="s">
        <v>3173</v>
      </c>
      <c r="D1525" s="133" t="s">
        <v>123</v>
      </c>
      <c r="E1525" s="134" t="s">
        <v>3174</v>
      </c>
      <c r="F1525" s="135" t="s">
        <v>3175</v>
      </c>
      <c r="G1525" s="136" t="s">
        <v>339</v>
      </c>
      <c r="H1525" s="137">
        <v>150</v>
      </c>
      <c r="I1525" s="138"/>
      <c r="J1525" s="139">
        <f t="shared" si="160"/>
        <v>0</v>
      </c>
      <c r="K1525" s="135" t="s">
        <v>1</v>
      </c>
      <c r="L1525" s="32"/>
      <c r="M1525" s="140" t="s">
        <v>1</v>
      </c>
      <c r="N1525" s="141" t="s">
        <v>43</v>
      </c>
      <c r="P1525" s="142">
        <f t="shared" si="161"/>
        <v>0</v>
      </c>
      <c r="Q1525" s="142">
        <v>0</v>
      </c>
      <c r="R1525" s="142">
        <f t="shared" si="162"/>
        <v>0</v>
      </c>
      <c r="S1525" s="142">
        <v>0</v>
      </c>
      <c r="T1525" s="143">
        <f t="shared" si="163"/>
        <v>0</v>
      </c>
      <c r="AR1525" s="144" t="s">
        <v>293</v>
      </c>
      <c r="AT1525" s="144" t="s">
        <v>123</v>
      </c>
      <c r="AU1525" s="144" t="s">
        <v>129</v>
      </c>
      <c r="AY1525" s="17" t="s">
        <v>120</v>
      </c>
      <c r="BE1525" s="145">
        <f t="shared" si="164"/>
        <v>0</v>
      </c>
      <c r="BF1525" s="145">
        <f t="shared" si="165"/>
        <v>0</v>
      </c>
      <c r="BG1525" s="145">
        <f t="shared" si="166"/>
        <v>0</v>
      </c>
      <c r="BH1525" s="145">
        <f t="shared" si="167"/>
        <v>0</v>
      </c>
      <c r="BI1525" s="145">
        <f t="shared" si="168"/>
        <v>0</v>
      </c>
      <c r="BJ1525" s="17" t="s">
        <v>129</v>
      </c>
      <c r="BK1525" s="145">
        <f t="shared" si="169"/>
        <v>0</v>
      </c>
      <c r="BL1525" s="17" t="s">
        <v>293</v>
      </c>
      <c r="BM1525" s="144" t="s">
        <v>3176</v>
      </c>
    </row>
    <row r="1526" spans="2:65" s="1" customFormat="1" ht="37.9" customHeight="1">
      <c r="B1526" s="132"/>
      <c r="C1526" s="133" t="s">
        <v>3177</v>
      </c>
      <c r="D1526" s="133" t="s">
        <v>123</v>
      </c>
      <c r="E1526" s="134" t="s">
        <v>3178</v>
      </c>
      <c r="F1526" s="135" t="s">
        <v>3179</v>
      </c>
      <c r="G1526" s="136" t="s">
        <v>2506</v>
      </c>
      <c r="H1526" s="137">
        <v>8</v>
      </c>
      <c r="I1526" s="138"/>
      <c r="J1526" s="139">
        <f t="shared" si="160"/>
        <v>0</v>
      </c>
      <c r="K1526" s="135" t="s">
        <v>1</v>
      </c>
      <c r="L1526" s="32"/>
      <c r="M1526" s="140" t="s">
        <v>1</v>
      </c>
      <c r="N1526" s="141" t="s">
        <v>43</v>
      </c>
      <c r="P1526" s="142">
        <f t="shared" si="161"/>
        <v>0</v>
      </c>
      <c r="Q1526" s="142">
        <v>0</v>
      </c>
      <c r="R1526" s="142">
        <f t="shared" si="162"/>
        <v>0</v>
      </c>
      <c r="S1526" s="142">
        <v>0</v>
      </c>
      <c r="T1526" s="143">
        <f t="shared" si="163"/>
        <v>0</v>
      </c>
      <c r="AR1526" s="144" t="s">
        <v>293</v>
      </c>
      <c r="AT1526" s="144" t="s">
        <v>123</v>
      </c>
      <c r="AU1526" s="144" t="s">
        <v>129</v>
      </c>
      <c r="AY1526" s="17" t="s">
        <v>120</v>
      </c>
      <c r="BE1526" s="145">
        <f t="shared" si="164"/>
        <v>0</v>
      </c>
      <c r="BF1526" s="145">
        <f t="shared" si="165"/>
        <v>0</v>
      </c>
      <c r="BG1526" s="145">
        <f t="shared" si="166"/>
        <v>0</v>
      </c>
      <c r="BH1526" s="145">
        <f t="shared" si="167"/>
        <v>0</v>
      </c>
      <c r="BI1526" s="145">
        <f t="shared" si="168"/>
        <v>0</v>
      </c>
      <c r="BJ1526" s="17" t="s">
        <v>129</v>
      </c>
      <c r="BK1526" s="145">
        <f t="shared" si="169"/>
        <v>0</v>
      </c>
      <c r="BL1526" s="17" t="s">
        <v>293</v>
      </c>
      <c r="BM1526" s="144" t="s">
        <v>3180</v>
      </c>
    </row>
    <row r="1527" spans="2:65" s="1" customFormat="1" ht="21.75" customHeight="1">
      <c r="B1527" s="132"/>
      <c r="C1527" s="133" t="s">
        <v>3181</v>
      </c>
      <c r="D1527" s="133" t="s">
        <v>123</v>
      </c>
      <c r="E1527" s="134" t="s">
        <v>3182</v>
      </c>
      <c r="F1527" s="135" t="s">
        <v>3183</v>
      </c>
      <c r="G1527" s="136" t="s">
        <v>2506</v>
      </c>
      <c r="H1527" s="137">
        <v>4</v>
      </c>
      <c r="I1527" s="138"/>
      <c r="J1527" s="139">
        <f t="shared" si="160"/>
        <v>0</v>
      </c>
      <c r="K1527" s="135" t="s">
        <v>1</v>
      </c>
      <c r="L1527" s="32"/>
      <c r="M1527" s="140" t="s">
        <v>1</v>
      </c>
      <c r="N1527" s="141" t="s">
        <v>43</v>
      </c>
      <c r="P1527" s="142">
        <f t="shared" si="161"/>
        <v>0</v>
      </c>
      <c r="Q1527" s="142">
        <v>0</v>
      </c>
      <c r="R1527" s="142">
        <f t="shared" si="162"/>
        <v>0</v>
      </c>
      <c r="S1527" s="142">
        <v>0</v>
      </c>
      <c r="T1527" s="143">
        <f t="shared" si="163"/>
        <v>0</v>
      </c>
      <c r="AR1527" s="144" t="s">
        <v>293</v>
      </c>
      <c r="AT1527" s="144" t="s">
        <v>123</v>
      </c>
      <c r="AU1527" s="144" t="s">
        <v>129</v>
      </c>
      <c r="AY1527" s="17" t="s">
        <v>120</v>
      </c>
      <c r="BE1527" s="145">
        <f t="shared" si="164"/>
        <v>0</v>
      </c>
      <c r="BF1527" s="145">
        <f t="shared" si="165"/>
        <v>0</v>
      </c>
      <c r="BG1527" s="145">
        <f t="shared" si="166"/>
        <v>0</v>
      </c>
      <c r="BH1527" s="145">
        <f t="shared" si="167"/>
        <v>0</v>
      </c>
      <c r="BI1527" s="145">
        <f t="shared" si="168"/>
        <v>0</v>
      </c>
      <c r="BJ1527" s="17" t="s">
        <v>129</v>
      </c>
      <c r="BK1527" s="145">
        <f t="shared" si="169"/>
        <v>0</v>
      </c>
      <c r="BL1527" s="17" t="s">
        <v>293</v>
      </c>
      <c r="BM1527" s="144" t="s">
        <v>3184</v>
      </c>
    </row>
    <row r="1528" spans="2:65" s="1" customFormat="1" ht="37.9" customHeight="1">
      <c r="B1528" s="132"/>
      <c r="C1528" s="133" t="s">
        <v>3185</v>
      </c>
      <c r="D1528" s="133" t="s">
        <v>123</v>
      </c>
      <c r="E1528" s="134" t="s">
        <v>3186</v>
      </c>
      <c r="F1528" s="135" t="s">
        <v>3187</v>
      </c>
      <c r="G1528" s="136" t="s">
        <v>2506</v>
      </c>
      <c r="H1528" s="137">
        <v>5</v>
      </c>
      <c r="I1528" s="138"/>
      <c r="J1528" s="139">
        <f t="shared" si="160"/>
        <v>0</v>
      </c>
      <c r="K1528" s="135" t="s">
        <v>1</v>
      </c>
      <c r="L1528" s="32"/>
      <c r="M1528" s="140" t="s">
        <v>1</v>
      </c>
      <c r="N1528" s="141" t="s">
        <v>43</v>
      </c>
      <c r="P1528" s="142">
        <f t="shared" si="161"/>
        <v>0</v>
      </c>
      <c r="Q1528" s="142">
        <v>0</v>
      </c>
      <c r="R1528" s="142">
        <f t="shared" si="162"/>
        <v>0</v>
      </c>
      <c r="S1528" s="142">
        <v>0</v>
      </c>
      <c r="T1528" s="143">
        <f t="shared" si="163"/>
        <v>0</v>
      </c>
      <c r="AR1528" s="144" t="s">
        <v>293</v>
      </c>
      <c r="AT1528" s="144" t="s">
        <v>123</v>
      </c>
      <c r="AU1528" s="144" t="s">
        <v>129</v>
      </c>
      <c r="AY1528" s="17" t="s">
        <v>120</v>
      </c>
      <c r="BE1528" s="145">
        <f t="shared" si="164"/>
        <v>0</v>
      </c>
      <c r="BF1528" s="145">
        <f t="shared" si="165"/>
        <v>0</v>
      </c>
      <c r="BG1528" s="145">
        <f t="shared" si="166"/>
        <v>0</v>
      </c>
      <c r="BH1528" s="145">
        <f t="shared" si="167"/>
        <v>0</v>
      </c>
      <c r="BI1528" s="145">
        <f t="shared" si="168"/>
        <v>0</v>
      </c>
      <c r="BJ1528" s="17" t="s">
        <v>129</v>
      </c>
      <c r="BK1528" s="145">
        <f t="shared" si="169"/>
        <v>0</v>
      </c>
      <c r="BL1528" s="17" t="s">
        <v>293</v>
      </c>
      <c r="BM1528" s="144" t="s">
        <v>3188</v>
      </c>
    </row>
    <row r="1529" spans="2:65" s="1" customFormat="1" ht="37.9" customHeight="1">
      <c r="B1529" s="132"/>
      <c r="C1529" s="133" t="s">
        <v>3189</v>
      </c>
      <c r="D1529" s="133" t="s">
        <v>123</v>
      </c>
      <c r="E1529" s="134" t="s">
        <v>3190</v>
      </c>
      <c r="F1529" s="135" t="s">
        <v>3191</v>
      </c>
      <c r="G1529" s="136" t="s">
        <v>339</v>
      </c>
      <c r="H1529" s="137">
        <v>100</v>
      </c>
      <c r="I1529" s="138"/>
      <c r="J1529" s="139">
        <f t="shared" si="160"/>
        <v>0</v>
      </c>
      <c r="K1529" s="135" t="s">
        <v>1</v>
      </c>
      <c r="L1529" s="32"/>
      <c r="M1529" s="140" t="s">
        <v>1</v>
      </c>
      <c r="N1529" s="141" t="s">
        <v>43</v>
      </c>
      <c r="P1529" s="142">
        <f t="shared" si="161"/>
        <v>0</v>
      </c>
      <c r="Q1529" s="142">
        <v>0</v>
      </c>
      <c r="R1529" s="142">
        <f t="shared" si="162"/>
        <v>0</v>
      </c>
      <c r="S1529" s="142">
        <v>0</v>
      </c>
      <c r="T1529" s="143">
        <f t="shared" si="163"/>
        <v>0</v>
      </c>
      <c r="AR1529" s="144" t="s">
        <v>293</v>
      </c>
      <c r="AT1529" s="144" t="s">
        <v>123</v>
      </c>
      <c r="AU1529" s="144" t="s">
        <v>129</v>
      </c>
      <c r="AY1529" s="17" t="s">
        <v>120</v>
      </c>
      <c r="BE1529" s="145">
        <f t="shared" si="164"/>
        <v>0</v>
      </c>
      <c r="BF1529" s="145">
        <f t="shared" si="165"/>
        <v>0</v>
      </c>
      <c r="BG1529" s="145">
        <f t="shared" si="166"/>
        <v>0</v>
      </c>
      <c r="BH1529" s="145">
        <f t="shared" si="167"/>
        <v>0</v>
      </c>
      <c r="BI1529" s="145">
        <f t="shared" si="168"/>
        <v>0</v>
      </c>
      <c r="BJ1529" s="17" t="s">
        <v>129</v>
      </c>
      <c r="BK1529" s="145">
        <f t="shared" si="169"/>
        <v>0</v>
      </c>
      <c r="BL1529" s="17" t="s">
        <v>293</v>
      </c>
      <c r="BM1529" s="144" t="s">
        <v>3192</v>
      </c>
    </row>
    <row r="1530" spans="2:65" s="1" customFormat="1" ht="37.9" customHeight="1">
      <c r="B1530" s="132"/>
      <c r="C1530" s="133" t="s">
        <v>3193</v>
      </c>
      <c r="D1530" s="133" t="s">
        <v>123</v>
      </c>
      <c r="E1530" s="134" t="s">
        <v>3194</v>
      </c>
      <c r="F1530" s="135" t="s">
        <v>3195</v>
      </c>
      <c r="G1530" s="136" t="s">
        <v>339</v>
      </c>
      <c r="H1530" s="137">
        <v>300</v>
      </c>
      <c r="I1530" s="138"/>
      <c r="J1530" s="139">
        <f t="shared" si="160"/>
        <v>0</v>
      </c>
      <c r="K1530" s="135" t="s">
        <v>1</v>
      </c>
      <c r="L1530" s="32"/>
      <c r="M1530" s="140" t="s">
        <v>1</v>
      </c>
      <c r="N1530" s="141" t="s">
        <v>43</v>
      </c>
      <c r="P1530" s="142">
        <f t="shared" si="161"/>
        <v>0</v>
      </c>
      <c r="Q1530" s="142">
        <v>0</v>
      </c>
      <c r="R1530" s="142">
        <f t="shared" si="162"/>
        <v>0</v>
      </c>
      <c r="S1530" s="142">
        <v>0</v>
      </c>
      <c r="T1530" s="143">
        <f t="shared" si="163"/>
        <v>0</v>
      </c>
      <c r="AR1530" s="144" t="s">
        <v>293</v>
      </c>
      <c r="AT1530" s="144" t="s">
        <v>123</v>
      </c>
      <c r="AU1530" s="144" t="s">
        <v>129</v>
      </c>
      <c r="AY1530" s="17" t="s">
        <v>120</v>
      </c>
      <c r="BE1530" s="145">
        <f t="shared" si="164"/>
        <v>0</v>
      </c>
      <c r="BF1530" s="145">
        <f t="shared" si="165"/>
        <v>0</v>
      </c>
      <c r="BG1530" s="145">
        <f t="shared" si="166"/>
        <v>0</v>
      </c>
      <c r="BH1530" s="145">
        <f t="shared" si="167"/>
        <v>0</v>
      </c>
      <c r="BI1530" s="145">
        <f t="shared" si="168"/>
        <v>0</v>
      </c>
      <c r="BJ1530" s="17" t="s">
        <v>129</v>
      </c>
      <c r="BK1530" s="145">
        <f t="shared" si="169"/>
        <v>0</v>
      </c>
      <c r="BL1530" s="17" t="s">
        <v>293</v>
      </c>
      <c r="BM1530" s="144" t="s">
        <v>3196</v>
      </c>
    </row>
    <row r="1531" spans="2:65" s="1" customFormat="1" ht="37.9" customHeight="1">
      <c r="B1531" s="132"/>
      <c r="C1531" s="133" t="s">
        <v>3197</v>
      </c>
      <c r="D1531" s="133" t="s">
        <v>123</v>
      </c>
      <c r="E1531" s="134" t="s">
        <v>3198</v>
      </c>
      <c r="F1531" s="135" t="s">
        <v>3199</v>
      </c>
      <c r="G1531" s="136" t="s">
        <v>339</v>
      </c>
      <c r="H1531" s="137">
        <v>2</v>
      </c>
      <c r="I1531" s="138"/>
      <c r="J1531" s="139">
        <f t="shared" si="160"/>
        <v>0</v>
      </c>
      <c r="K1531" s="135" t="s">
        <v>1</v>
      </c>
      <c r="L1531" s="32"/>
      <c r="M1531" s="140" t="s">
        <v>1</v>
      </c>
      <c r="N1531" s="141" t="s">
        <v>43</v>
      </c>
      <c r="P1531" s="142">
        <f t="shared" si="161"/>
        <v>0</v>
      </c>
      <c r="Q1531" s="142">
        <v>0</v>
      </c>
      <c r="R1531" s="142">
        <f t="shared" si="162"/>
        <v>0</v>
      </c>
      <c r="S1531" s="142">
        <v>0</v>
      </c>
      <c r="T1531" s="143">
        <f t="shared" si="163"/>
        <v>0</v>
      </c>
      <c r="AR1531" s="144" t="s">
        <v>293</v>
      </c>
      <c r="AT1531" s="144" t="s">
        <v>123</v>
      </c>
      <c r="AU1531" s="144" t="s">
        <v>129</v>
      </c>
      <c r="AY1531" s="17" t="s">
        <v>120</v>
      </c>
      <c r="BE1531" s="145">
        <f t="shared" si="164"/>
        <v>0</v>
      </c>
      <c r="BF1531" s="145">
        <f t="shared" si="165"/>
        <v>0</v>
      </c>
      <c r="BG1531" s="145">
        <f t="shared" si="166"/>
        <v>0</v>
      </c>
      <c r="BH1531" s="145">
        <f t="shared" si="167"/>
        <v>0</v>
      </c>
      <c r="BI1531" s="145">
        <f t="shared" si="168"/>
        <v>0</v>
      </c>
      <c r="BJ1531" s="17" t="s">
        <v>129</v>
      </c>
      <c r="BK1531" s="145">
        <f t="shared" si="169"/>
        <v>0</v>
      </c>
      <c r="BL1531" s="17" t="s">
        <v>293</v>
      </c>
      <c r="BM1531" s="144" t="s">
        <v>3200</v>
      </c>
    </row>
    <row r="1532" spans="2:65" s="1" customFormat="1" ht="16.5" customHeight="1">
      <c r="B1532" s="132"/>
      <c r="C1532" s="133" t="s">
        <v>3201</v>
      </c>
      <c r="D1532" s="133" t="s">
        <v>123</v>
      </c>
      <c r="E1532" s="134" t="s">
        <v>3202</v>
      </c>
      <c r="F1532" s="135" t="s">
        <v>3203</v>
      </c>
      <c r="G1532" s="136" t="s">
        <v>2506</v>
      </c>
      <c r="H1532" s="137">
        <v>1</v>
      </c>
      <c r="I1532" s="138"/>
      <c r="J1532" s="139">
        <f t="shared" si="160"/>
        <v>0</v>
      </c>
      <c r="K1532" s="135" t="s">
        <v>1</v>
      </c>
      <c r="L1532" s="32"/>
      <c r="M1532" s="140" t="s">
        <v>1</v>
      </c>
      <c r="N1532" s="141" t="s">
        <v>43</v>
      </c>
      <c r="P1532" s="142">
        <f t="shared" si="161"/>
        <v>0</v>
      </c>
      <c r="Q1532" s="142">
        <v>0</v>
      </c>
      <c r="R1532" s="142">
        <f t="shared" si="162"/>
        <v>0</v>
      </c>
      <c r="S1532" s="142">
        <v>0</v>
      </c>
      <c r="T1532" s="143">
        <f t="shared" si="163"/>
        <v>0</v>
      </c>
      <c r="AR1532" s="144" t="s">
        <v>293</v>
      </c>
      <c r="AT1532" s="144" t="s">
        <v>123</v>
      </c>
      <c r="AU1532" s="144" t="s">
        <v>129</v>
      </c>
      <c r="AY1532" s="17" t="s">
        <v>120</v>
      </c>
      <c r="BE1532" s="145">
        <f t="shared" si="164"/>
        <v>0</v>
      </c>
      <c r="BF1532" s="145">
        <f t="shared" si="165"/>
        <v>0</v>
      </c>
      <c r="BG1532" s="145">
        <f t="shared" si="166"/>
        <v>0</v>
      </c>
      <c r="BH1532" s="145">
        <f t="shared" si="167"/>
        <v>0</v>
      </c>
      <c r="BI1532" s="145">
        <f t="shared" si="168"/>
        <v>0</v>
      </c>
      <c r="BJ1532" s="17" t="s">
        <v>129</v>
      </c>
      <c r="BK1532" s="145">
        <f t="shared" si="169"/>
        <v>0</v>
      </c>
      <c r="BL1532" s="17" t="s">
        <v>293</v>
      </c>
      <c r="BM1532" s="144" t="s">
        <v>3204</v>
      </c>
    </row>
    <row r="1533" spans="2:65" s="1" customFormat="1" ht="16.5" customHeight="1">
      <c r="B1533" s="132"/>
      <c r="C1533" s="133" t="s">
        <v>3205</v>
      </c>
      <c r="D1533" s="133" t="s">
        <v>123</v>
      </c>
      <c r="E1533" s="134" t="s">
        <v>3206</v>
      </c>
      <c r="F1533" s="135" t="s">
        <v>3207</v>
      </c>
      <c r="G1533" s="136" t="s">
        <v>2506</v>
      </c>
      <c r="H1533" s="137">
        <v>4</v>
      </c>
      <c r="I1533" s="138"/>
      <c r="J1533" s="139">
        <f t="shared" si="160"/>
        <v>0</v>
      </c>
      <c r="K1533" s="135" t="s">
        <v>1</v>
      </c>
      <c r="L1533" s="32"/>
      <c r="M1533" s="140" t="s">
        <v>1</v>
      </c>
      <c r="N1533" s="141" t="s">
        <v>43</v>
      </c>
      <c r="P1533" s="142">
        <f t="shared" si="161"/>
        <v>0</v>
      </c>
      <c r="Q1533" s="142">
        <v>0</v>
      </c>
      <c r="R1533" s="142">
        <f t="shared" si="162"/>
        <v>0</v>
      </c>
      <c r="S1533" s="142">
        <v>0</v>
      </c>
      <c r="T1533" s="143">
        <f t="shared" si="163"/>
        <v>0</v>
      </c>
      <c r="AR1533" s="144" t="s">
        <v>293</v>
      </c>
      <c r="AT1533" s="144" t="s">
        <v>123</v>
      </c>
      <c r="AU1533" s="144" t="s">
        <v>129</v>
      </c>
      <c r="AY1533" s="17" t="s">
        <v>120</v>
      </c>
      <c r="BE1533" s="145">
        <f t="shared" si="164"/>
        <v>0</v>
      </c>
      <c r="BF1533" s="145">
        <f t="shared" si="165"/>
        <v>0</v>
      </c>
      <c r="BG1533" s="145">
        <f t="shared" si="166"/>
        <v>0</v>
      </c>
      <c r="BH1533" s="145">
        <f t="shared" si="167"/>
        <v>0</v>
      </c>
      <c r="BI1533" s="145">
        <f t="shared" si="168"/>
        <v>0</v>
      </c>
      <c r="BJ1533" s="17" t="s">
        <v>129</v>
      </c>
      <c r="BK1533" s="145">
        <f t="shared" si="169"/>
        <v>0</v>
      </c>
      <c r="BL1533" s="17" t="s">
        <v>293</v>
      </c>
      <c r="BM1533" s="144" t="s">
        <v>3208</v>
      </c>
    </row>
    <row r="1534" spans="2:65" s="1" customFormat="1" ht="16.5" customHeight="1">
      <c r="B1534" s="132"/>
      <c r="C1534" s="133" t="s">
        <v>3209</v>
      </c>
      <c r="D1534" s="133" t="s">
        <v>123</v>
      </c>
      <c r="E1534" s="134" t="s">
        <v>3210</v>
      </c>
      <c r="F1534" s="135" t="s">
        <v>3211</v>
      </c>
      <c r="G1534" s="136" t="s">
        <v>2506</v>
      </c>
      <c r="H1534" s="137">
        <v>15</v>
      </c>
      <c r="I1534" s="138"/>
      <c r="J1534" s="139">
        <f t="shared" si="160"/>
        <v>0</v>
      </c>
      <c r="K1534" s="135" t="s">
        <v>1</v>
      </c>
      <c r="L1534" s="32"/>
      <c r="M1534" s="140" t="s">
        <v>1</v>
      </c>
      <c r="N1534" s="141" t="s">
        <v>43</v>
      </c>
      <c r="P1534" s="142">
        <f t="shared" si="161"/>
        <v>0</v>
      </c>
      <c r="Q1534" s="142">
        <v>0</v>
      </c>
      <c r="R1534" s="142">
        <f t="shared" si="162"/>
        <v>0</v>
      </c>
      <c r="S1534" s="142">
        <v>0</v>
      </c>
      <c r="T1534" s="143">
        <f t="shared" si="163"/>
        <v>0</v>
      </c>
      <c r="AR1534" s="144" t="s">
        <v>293</v>
      </c>
      <c r="AT1534" s="144" t="s">
        <v>123</v>
      </c>
      <c r="AU1534" s="144" t="s">
        <v>129</v>
      </c>
      <c r="AY1534" s="17" t="s">
        <v>120</v>
      </c>
      <c r="BE1534" s="145">
        <f t="shared" si="164"/>
        <v>0</v>
      </c>
      <c r="BF1534" s="145">
        <f t="shared" si="165"/>
        <v>0</v>
      </c>
      <c r="BG1534" s="145">
        <f t="shared" si="166"/>
        <v>0</v>
      </c>
      <c r="BH1534" s="145">
        <f t="shared" si="167"/>
        <v>0</v>
      </c>
      <c r="BI1534" s="145">
        <f t="shared" si="168"/>
        <v>0</v>
      </c>
      <c r="BJ1534" s="17" t="s">
        <v>129</v>
      </c>
      <c r="BK1534" s="145">
        <f t="shared" si="169"/>
        <v>0</v>
      </c>
      <c r="BL1534" s="17" t="s">
        <v>293</v>
      </c>
      <c r="BM1534" s="144" t="s">
        <v>3212</v>
      </c>
    </row>
    <row r="1535" spans="2:65" s="1" customFormat="1" ht="24.2" customHeight="1">
      <c r="B1535" s="132"/>
      <c r="C1535" s="133" t="s">
        <v>3213</v>
      </c>
      <c r="D1535" s="133" t="s">
        <v>123</v>
      </c>
      <c r="E1535" s="134" t="s">
        <v>3214</v>
      </c>
      <c r="F1535" s="135" t="s">
        <v>3215</v>
      </c>
      <c r="G1535" s="136" t="s">
        <v>3216</v>
      </c>
      <c r="H1535" s="137">
        <v>1</v>
      </c>
      <c r="I1535" s="138"/>
      <c r="J1535" s="139">
        <f t="shared" si="160"/>
        <v>0</v>
      </c>
      <c r="K1535" s="135" t="s">
        <v>1</v>
      </c>
      <c r="L1535" s="32"/>
      <c r="M1535" s="140" t="s">
        <v>1</v>
      </c>
      <c r="N1535" s="141" t="s">
        <v>43</v>
      </c>
      <c r="P1535" s="142">
        <f t="shared" si="161"/>
        <v>0</v>
      </c>
      <c r="Q1535" s="142">
        <v>0</v>
      </c>
      <c r="R1535" s="142">
        <f t="shared" si="162"/>
        <v>0</v>
      </c>
      <c r="S1535" s="142">
        <v>0</v>
      </c>
      <c r="T1535" s="143">
        <f t="shared" si="163"/>
        <v>0</v>
      </c>
      <c r="AR1535" s="144" t="s">
        <v>293</v>
      </c>
      <c r="AT1535" s="144" t="s">
        <v>123</v>
      </c>
      <c r="AU1535" s="144" t="s">
        <v>129</v>
      </c>
      <c r="AY1535" s="17" t="s">
        <v>120</v>
      </c>
      <c r="BE1535" s="145">
        <f t="shared" si="164"/>
        <v>0</v>
      </c>
      <c r="BF1535" s="145">
        <f t="shared" si="165"/>
        <v>0</v>
      </c>
      <c r="BG1535" s="145">
        <f t="shared" si="166"/>
        <v>0</v>
      </c>
      <c r="BH1535" s="145">
        <f t="shared" si="167"/>
        <v>0</v>
      </c>
      <c r="BI1535" s="145">
        <f t="shared" si="168"/>
        <v>0</v>
      </c>
      <c r="BJ1535" s="17" t="s">
        <v>129</v>
      </c>
      <c r="BK1535" s="145">
        <f t="shared" si="169"/>
        <v>0</v>
      </c>
      <c r="BL1535" s="17" t="s">
        <v>293</v>
      </c>
      <c r="BM1535" s="144" t="s">
        <v>3217</v>
      </c>
    </row>
    <row r="1536" spans="2:65" s="1" customFormat="1" ht="24.2" customHeight="1">
      <c r="B1536" s="132"/>
      <c r="C1536" s="133" t="s">
        <v>3218</v>
      </c>
      <c r="D1536" s="133" t="s">
        <v>123</v>
      </c>
      <c r="E1536" s="134" t="s">
        <v>3219</v>
      </c>
      <c r="F1536" s="135" t="s">
        <v>3220</v>
      </c>
      <c r="G1536" s="136" t="s">
        <v>272</v>
      </c>
      <c r="H1536" s="137">
        <v>1</v>
      </c>
      <c r="I1536" s="138"/>
      <c r="J1536" s="139">
        <f t="shared" si="160"/>
        <v>0</v>
      </c>
      <c r="K1536" s="135" t="s">
        <v>1</v>
      </c>
      <c r="L1536" s="32"/>
      <c r="M1536" s="140" t="s">
        <v>1</v>
      </c>
      <c r="N1536" s="141" t="s">
        <v>43</v>
      </c>
      <c r="P1536" s="142">
        <f t="shared" si="161"/>
        <v>0</v>
      </c>
      <c r="Q1536" s="142">
        <v>0</v>
      </c>
      <c r="R1536" s="142">
        <f t="shared" si="162"/>
        <v>0</v>
      </c>
      <c r="S1536" s="142">
        <v>0</v>
      </c>
      <c r="T1536" s="143">
        <f t="shared" si="163"/>
        <v>0</v>
      </c>
      <c r="AR1536" s="144" t="s">
        <v>293</v>
      </c>
      <c r="AT1536" s="144" t="s">
        <v>123</v>
      </c>
      <c r="AU1536" s="144" t="s">
        <v>129</v>
      </c>
      <c r="AY1536" s="17" t="s">
        <v>120</v>
      </c>
      <c r="BE1536" s="145">
        <f t="shared" si="164"/>
        <v>0</v>
      </c>
      <c r="BF1536" s="145">
        <f t="shared" si="165"/>
        <v>0</v>
      </c>
      <c r="BG1536" s="145">
        <f t="shared" si="166"/>
        <v>0</v>
      </c>
      <c r="BH1536" s="145">
        <f t="shared" si="167"/>
        <v>0</v>
      </c>
      <c r="BI1536" s="145">
        <f t="shared" si="168"/>
        <v>0</v>
      </c>
      <c r="BJ1536" s="17" t="s">
        <v>129</v>
      </c>
      <c r="BK1536" s="145">
        <f t="shared" si="169"/>
        <v>0</v>
      </c>
      <c r="BL1536" s="17" t="s">
        <v>293</v>
      </c>
      <c r="BM1536" s="144" t="s">
        <v>3221</v>
      </c>
    </row>
    <row r="1537" spans="2:65" s="1" customFormat="1" ht="16.5" customHeight="1">
      <c r="B1537" s="132"/>
      <c r="C1537" s="133" t="s">
        <v>3222</v>
      </c>
      <c r="D1537" s="133" t="s">
        <v>123</v>
      </c>
      <c r="E1537" s="134" t="s">
        <v>3223</v>
      </c>
      <c r="F1537" s="135" t="s">
        <v>3224</v>
      </c>
      <c r="G1537" s="136" t="s">
        <v>339</v>
      </c>
      <c r="H1537" s="137">
        <v>80</v>
      </c>
      <c r="I1537" s="138"/>
      <c r="J1537" s="139">
        <f t="shared" si="160"/>
        <v>0</v>
      </c>
      <c r="K1537" s="135" t="s">
        <v>1</v>
      </c>
      <c r="L1537" s="32"/>
      <c r="M1537" s="140" t="s">
        <v>1</v>
      </c>
      <c r="N1537" s="141" t="s">
        <v>43</v>
      </c>
      <c r="P1537" s="142">
        <f t="shared" si="161"/>
        <v>0</v>
      </c>
      <c r="Q1537" s="142">
        <v>0</v>
      </c>
      <c r="R1537" s="142">
        <f t="shared" si="162"/>
        <v>0</v>
      </c>
      <c r="S1537" s="142">
        <v>0</v>
      </c>
      <c r="T1537" s="143">
        <f t="shared" si="163"/>
        <v>0</v>
      </c>
      <c r="AR1537" s="144" t="s">
        <v>293</v>
      </c>
      <c r="AT1537" s="144" t="s">
        <v>123</v>
      </c>
      <c r="AU1537" s="144" t="s">
        <v>129</v>
      </c>
      <c r="AY1537" s="17" t="s">
        <v>120</v>
      </c>
      <c r="BE1537" s="145">
        <f t="shared" si="164"/>
        <v>0</v>
      </c>
      <c r="BF1537" s="145">
        <f t="shared" si="165"/>
        <v>0</v>
      </c>
      <c r="BG1537" s="145">
        <f t="shared" si="166"/>
        <v>0</v>
      </c>
      <c r="BH1537" s="145">
        <f t="shared" si="167"/>
        <v>0</v>
      </c>
      <c r="BI1537" s="145">
        <f t="shared" si="168"/>
        <v>0</v>
      </c>
      <c r="BJ1537" s="17" t="s">
        <v>129</v>
      </c>
      <c r="BK1537" s="145">
        <f t="shared" si="169"/>
        <v>0</v>
      </c>
      <c r="BL1537" s="17" t="s">
        <v>293</v>
      </c>
      <c r="BM1537" s="144" t="s">
        <v>3225</v>
      </c>
    </row>
    <row r="1538" spans="2:65" s="1" customFormat="1" ht="16.5" customHeight="1">
      <c r="B1538" s="132"/>
      <c r="C1538" s="133" t="s">
        <v>3226</v>
      </c>
      <c r="D1538" s="133" t="s">
        <v>123</v>
      </c>
      <c r="E1538" s="134" t="s">
        <v>3227</v>
      </c>
      <c r="F1538" s="135" t="s">
        <v>3228</v>
      </c>
      <c r="G1538" s="136" t="s">
        <v>3216</v>
      </c>
      <c r="H1538" s="137">
        <v>1</v>
      </c>
      <c r="I1538" s="138"/>
      <c r="J1538" s="139">
        <f t="shared" ref="J1538:J1557" si="170">ROUND(I1538*H1538,2)</f>
        <v>0</v>
      </c>
      <c r="K1538" s="135" t="s">
        <v>1</v>
      </c>
      <c r="L1538" s="32"/>
      <c r="M1538" s="140" t="s">
        <v>1</v>
      </c>
      <c r="N1538" s="141" t="s">
        <v>43</v>
      </c>
      <c r="P1538" s="142">
        <f t="shared" ref="P1538:P1557" si="171">O1538*H1538</f>
        <v>0</v>
      </c>
      <c r="Q1538" s="142">
        <v>0</v>
      </c>
      <c r="R1538" s="142">
        <f t="shared" ref="R1538:R1557" si="172">Q1538*H1538</f>
        <v>0</v>
      </c>
      <c r="S1538" s="142">
        <v>0</v>
      </c>
      <c r="T1538" s="143">
        <f t="shared" ref="T1538:T1557" si="173">S1538*H1538</f>
        <v>0</v>
      </c>
      <c r="AR1538" s="144" t="s">
        <v>293</v>
      </c>
      <c r="AT1538" s="144" t="s">
        <v>123</v>
      </c>
      <c r="AU1538" s="144" t="s">
        <v>129</v>
      </c>
      <c r="AY1538" s="17" t="s">
        <v>120</v>
      </c>
      <c r="BE1538" s="145">
        <f t="shared" ref="BE1538:BE1557" si="174">IF(N1538="základní",J1538,0)</f>
        <v>0</v>
      </c>
      <c r="BF1538" s="145">
        <f t="shared" ref="BF1538:BF1557" si="175">IF(N1538="snížená",J1538,0)</f>
        <v>0</v>
      </c>
      <c r="BG1538" s="145">
        <f t="shared" ref="BG1538:BG1557" si="176">IF(N1538="zákl. přenesená",J1538,0)</f>
        <v>0</v>
      </c>
      <c r="BH1538" s="145">
        <f t="shared" ref="BH1538:BH1557" si="177">IF(N1538="sníž. přenesená",J1538,0)</f>
        <v>0</v>
      </c>
      <c r="BI1538" s="145">
        <f t="shared" ref="BI1538:BI1557" si="178">IF(N1538="nulová",J1538,0)</f>
        <v>0</v>
      </c>
      <c r="BJ1538" s="17" t="s">
        <v>129</v>
      </c>
      <c r="BK1538" s="145">
        <f t="shared" ref="BK1538:BK1557" si="179">ROUND(I1538*H1538,2)</f>
        <v>0</v>
      </c>
      <c r="BL1538" s="17" t="s">
        <v>293</v>
      </c>
      <c r="BM1538" s="144" t="s">
        <v>3229</v>
      </c>
    </row>
    <row r="1539" spans="2:65" s="1" customFormat="1" ht="16.5" customHeight="1">
      <c r="B1539" s="132"/>
      <c r="C1539" s="133" t="s">
        <v>3230</v>
      </c>
      <c r="D1539" s="133" t="s">
        <v>123</v>
      </c>
      <c r="E1539" s="134" t="s">
        <v>3231</v>
      </c>
      <c r="F1539" s="135" t="s">
        <v>3232</v>
      </c>
      <c r="G1539" s="136" t="s">
        <v>3216</v>
      </c>
      <c r="H1539" s="137">
        <v>1</v>
      </c>
      <c r="I1539" s="138"/>
      <c r="J1539" s="139">
        <f t="shared" si="170"/>
        <v>0</v>
      </c>
      <c r="K1539" s="135" t="s">
        <v>1</v>
      </c>
      <c r="L1539" s="32"/>
      <c r="M1539" s="140" t="s">
        <v>1</v>
      </c>
      <c r="N1539" s="141" t="s">
        <v>43</v>
      </c>
      <c r="P1539" s="142">
        <f t="shared" si="171"/>
        <v>0</v>
      </c>
      <c r="Q1539" s="142">
        <v>0</v>
      </c>
      <c r="R1539" s="142">
        <f t="shared" si="172"/>
        <v>0</v>
      </c>
      <c r="S1539" s="142">
        <v>0</v>
      </c>
      <c r="T1539" s="143">
        <f t="shared" si="173"/>
        <v>0</v>
      </c>
      <c r="AR1539" s="144" t="s">
        <v>293</v>
      </c>
      <c r="AT1539" s="144" t="s">
        <v>123</v>
      </c>
      <c r="AU1539" s="144" t="s">
        <v>129</v>
      </c>
      <c r="AY1539" s="17" t="s">
        <v>120</v>
      </c>
      <c r="BE1539" s="145">
        <f t="shared" si="174"/>
        <v>0</v>
      </c>
      <c r="BF1539" s="145">
        <f t="shared" si="175"/>
        <v>0</v>
      </c>
      <c r="BG1539" s="145">
        <f t="shared" si="176"/>
        <v>0</v>
      </c>
      <c r="BH1539" s="145">
        <f t="shared" si="177"/>
        <v>0</v>
      </c>
      <c r="BI1539" s="145">
        <f t="shared" si="178"/>
        <v>0</v>
      </c>
      <c r="BJ1539" s="17" t="s">
        <v>129</v>
      </c>
      <c r="BK1539" s="145">
        <f t="shared" si="179"/>
        <v>0</v>
      </c>
      <c r="BL1539" s="17" t="s">
        <v>293</v>
      </c>
      <c r="BM1539" s="144" t="s">
        <v>3233</v>
      </c>
    </row>
    <row r="1540" spans="2:65" s="1" customFormat="1" ht="24.2" customHeight="1">
      <c r="B1540" s="132"/>
      <c r="C1540" s="133" t="s">
        <v>3234</v>
      </c>
      <c r="D1540" s="133" t="s">
        <v>123</v>
      </c>
      <c r="E1540" s="134" t="s">
        <v>3235</v>
      </c>
      <c r="F1540" s="135" t="s">
        <v>3236</v>
      </c>
      <c r="G1540" s="136" t="s">
        <v>3216</v>
      </c>
      <c r="H1540" s="137">
        <v>1</v>
      </c>
      <c r="I1540" s="138"/>
      <c r="J1540" s="139">
        <f t="shared" si="170"/>
        <v>0</v>
      </c>
      <c r="K1540" s="135" t="s">
        <v>1</v>
      </c>
      <c r="L1540" s="32"/>
      <c r="M1540" s="140" t="s">
        <v>1</v>
      </c>
      <c r="N1540" s="141" t="s">
        <v>43</v>
      </c>
      <c r="P1540" s="142">
        <f t="shared" si="171"/>
        <v>0</v>
      </c>
      <c r="Q1540" s="142">
        <v>0</v>
      </c>
      <c r="R1540" s="142">
        <f t="shared" si="172"/>
        <v>0</v>
      </c>
      <c r="S1540" s="142">
        <v>0</v>
      </c>
      <c r="T1540" s="143">
        <f t="shared" si="173"/>
        <v>0</v>
      </c>
      <c r="AR1540" s="144" t="s">
        <v>293</v>
      </c>
      <c r="AT1540" s="144" t="s">
        <v>123</v>
      </c>
      <c r="AU1540" s="144" t="s">
        <v>129</v>
      </c>
      <c r="AY1540" s="17" t="s">
        <v>120</v>
      </c>
      <c r="BE1540" s="145">
        <f t="shared" si="174"/>
        <v>0</v>
      </c>
      <c r="BF1540" s="145">
        <f t="shared" si="175"/>
        <v>0</v>
      </c>
      <c r="BG1540" s="145">
        <f t="shared" si="176"/>
        <v>0</v>
      </c>
      <c r="BH1540" s="145">
        <f t="shared" si="177"/>
        <v>0</v>
      </c>
      <c r="BI1540" s="145">
        <f t="shared" si="178"/>
        <v>0</v>
      </c>
      <c r="BJ1540" s="17" t="s">
        <v>129</v>
      </c>
      <c r="BK1540" s="145">
        <f t="shared" si="179"/>
        <v>0</v>
      </c>
      <c r="BL1540" s="17" t="s">
        <v>293</v>
      </c>
      <c r="BM1540" s="144" t="s">
        <v>3237</v>
      </c>
    </row>
    <row r="1541" spans="2:65" s="1" customFormat="1" ht="16.5" customHeight="1">
      <c r="B1541" s="132"/>
      <c r="C1541" s="133" t="s">
        <v>3238</v>
      </c>
      <c r="D1541" s="133" t="s">
        <v>123</v>
      </c>
      <c r="E1541" s="134" t="s">
        <v>3239</v>
      </c>
      <c r="F1541" s="135" t="s">
        <v>3224</v>
      </c>
      <c r="G1541" s="136" t="s">
        <v>339</v>
      </c>
      <c r="H1541" s="137">
        <v>80</v>
      </c>
      <c r="I1541" s="138"/>
      <c r="J1541" s="139">
        <f t="shared" si="170"/>
        <v>0</v>
      </c>
      <c r="K1541" s="135" t="s">
        <v>1</v>
      </c>
      <c r="L1541" s="32"/>
      <c r="M1541" s="140" t="s">
        <v>1</v>
      </c>
      <c r="N1541" s="141" t="s">
        <v>43</v>
      </c>
      <c r="P1541" s="142">
        <f t="shared" si="171"/>
        <v>0</v>
      </c>
      <c r="Q1541" s="142">
        <v>0</v>
      </c>
      <c r="R1541" s="142">
        <f t="shared" si="172"/>
        <v>0</v>
      </c>
      <c r="S1541" s="142">
        <v>0</v>
      </c>
      <c r="T1541" s="143">
        <f t="shared" si="173"/>
        <v>0</v>
      </c>
      <c r="AR1541" s="144" t="s">
        <v>293</v>
      </c>
      <c r="AT1541" s="144" t="s">
        <v>123</v>
      </c>
      <c r="AU1541" s="144" t="s">
        <v>129</v>
      </c>
      <c r="AY1541" s="17" t="s">
        <v>120</v>
      </c>
      <c r="BE1541" s="145">
        <f t="shared" si="174"/>
        <v>0</v>
      </c>
      <c r="BF1541" s="145">
        <f t="shared" si="175"/>
        <v>0</v>
      </c>
      <c r="BG1541" s="145">
        <f t="shared" si="176"/>
        <v>0</v>
      </c>
      <c r="BH1541" s="145">
        <f t="shared" si="177"/>
        <v>0</v>
      </c>
      <c r="BI1541" s="145">
        <f t="shared" si="178"/>
        <v>0</v>
      </c>
      <c r="BJ1541" s="17" t="s">
        <v>129</v>
      </c>
      <c r="BK1541" s="145">
        <f t="shared" si="179"/>
        <v>0</v>
      </c>
      <c r="BL1541" s="17" t="s">
        <v>293</v>
      </c>
      <c r="BM1541" s="144" t="s">
        <v>3240</v>
      </c>
    </row>
    <row r="1542" spans="2:65" s="1" customFormat="1" ht="16.5" customHeight="1">
      <c r="B1542" s="132"/>
      <c r="C1542" s="133" t="s">
        <v>3241</v>
      </c>
      <c r="D1542" s="133" t="s">
        <v>123</v>
      </c>
      <c r="E1542" s="134" t="s">
        <v>3242</v>
      </c>
      <c r="F1542" s="135" t="s">
        <v>3243</v>
      </c>
      <c r="G1542" s="136" t="s">
        <v>339</v>
      </c>
      <c r="H1542" s="137">
        <v>32</v>
      </c>
      <c r="I1542" s="138"/>
      <c r="J1542" s="139">
        <f t="shared" si="170"/>
        <v>0</v>
      </c>
      <c r="K1542" s="135" t="s">
        <v>1</v>
      </c>
      <c r="L1542" s="32"/>
      <c r="M1542" s="140" t="s">
        <v>1</v>
      </c>
      <c r="N1542" s="141" t="s">
        <v>43</v>
      </c>
      <c r="P1542" s="142">
        <f t="shared" si="171"/>
        <v>0</v>
      </c>
      <c r="Q1542" s="142">
        <v>0</v>
      </c>
      <c r="R1542" s="142">
        <f t="shared" si="172"/>
        <v>0</v>
      </c>
      <c r="S1542" s="142">
        <v>0</v>
      </c>
      <c r="T1542" s="143">
        <f t="shared" si="173"/>
        <v>0</v>
      </c>
      <c r="AR1542" s="144" t="s">
        <v>293</v>
      </c>
      <c r="AT1542" s="144" t="s">
        <v>123</v>
      </c>
      <c r="AU1542" s="144" t="s">
        <v>129</v>
      </c>
      <c r="AY1542" s="17" t="s">
        <v>120</v>
      </c>
      <c r="BE1542" s="145">
        <f t="shared" si="174"/>
        <v>0</v>
      </c>
      <c r="BF1542" s="145">
        <f t="shared" si="175"/>
        <v>0</v>
      </c>
      <c r="BG1542" s="145">
        <f t="shared" si="176"/>
        <v>0</v>
      </c>
      <c r="BH1542" s="145">
        <f t="shared" si="177"/>
        <v>0</v>
      </c>
      <c r="BI1542" s="145">
        <f t="shared" si="178"/>
        <v>0</v>
      </c>
      <c r="BJ1542" s="17" t="s">
        <v>129</v>
      </c>
      <c r="BK1542" s="145">
        <f t="shared" si="179"/>
        <v>0</v>
      </c>
      <c r="BL1542" s="17" t="s">
        <v>293</v>
      </c>
      <c r="BM1542" s="144" t="s">
        <v>3244</v>
      </c>
    </row>
    <row r="1543" spans="2:65" s="1" customFormat="1" ht="16.5" customHeight="1">
      <c r="B1543" s="132"/>
      <c r="C1543" s="133" t="s">
        <v>3245</v>
      </c>
      <c r="D1543" s="133" t="s">
        <v>123</v>
      </c>
      <c r="E1543" s="134" t="s">
        <v>3246</v>
      </c>
      <c r="F1543" s="135" t="s">
        <v>3243</v>
      </c>
      <c r="G1543" s="136" t="s">
        <v>339</v>
      </c>
      <c r="H1543" s="137">
        <v>32</v>
      </c>
      <c r="I1543" s="138"/>
      <c r="J1543" s="139">
        <f t="shared" si="170"/>
        <v>0</v>
      </c>
      <c r="K1543" s="135" t="s">
        <v>1</v>
      </c>
      <c r="L1543" s="32"/>
      <c r="M1543" s="140" t="s">
        <v>1</v>
      </c>
      <c r="N1543" s="141" t="s">
        <v>43</v>
      </c>
      <c r="P1543" s="142">
        <f t="shared" si="171"/>
        <v>0</v>
      </c>
      <c r="Q1543" s="142">
        <v>0</v>
      </c>
      <c r="R1543" s="142">
        <f t="shared" si="172"/>
        <v>0</v>
      </c>
      <c r="S1543" s="142">
        <v>0</v>
      </c>
      <c r="T1543" s="143">
        <f t="shared" si="173"/>
        <v>0</v>
      </c>
      <c r="AR1543" s="144" t="s">
        <v>293</v>
      </c>
      <c r="AT1543" s="144" t="s">
        <v>123</v>
      </c>
      <c r="AU1543" s="144" t="s">
        <v>129</v>
      </c>
      <c r="AY1543" s="17" t="s">
        <v>120</v>
      </c>
      <c r="BE1543" s="145">
        <f t="shared" si="174"/>
        <v>0</v>
      </c>
      <c r="BF1543" s="145">
        <f t="shared" si="175"/>
        <v>0</v>
      </c>
      <c r="BG1543" s="145">
        <f t="shared" si="176"/>
        <v>0</v>
      </c>
      <c r="BH1543" s="145">
        <f t="shared" si="177"/>
        <v>0</v>
      </c>
      <c r="BI1543" s="145">
        <f t="shared" si="178"/>
        <v>0</v>
      </c>
      <c r="BJ1543" s="17" t="s">
        <v>129</v>
      </c>
      <c r="BK1543" s="145">
        <f t="shared" si="179"/>
        <v>0</v>
      </c>
      <c r="BL1543" s="17" t="s">
        <v>293</v>
      </c>
      <c r="BM1543" s="144" t="s">
        <v>3247</v>
      </c>
    </row>
    <row r="1544" spans="2:65" s="1" customFormat="1" ht="16.5" customHeight="1">
      <c r="B1544" s="132"/>
      <c r="C1544" s="133" t="s">
        <v>3248</v>
      </c>
      <c r="D1544" s="133" t="s">
        <v>123</v>
      </c>
      <c r="E1544" s="134" t="s">
        <v>3249</v>
      </c>
      <c r="F1544" s="135" t="s">
        <v>3250</v>
      </c>
      <c r="G1544" s="136" t="s">
        <v>339</v>
      </c>
      <c r="H1544" s="137">
        <v>112</v>
      </c>
      <c r="I1544" s="138"/>
      <c r="J1544" s="139">
        <f t="shared" si="170"/>
        <v>0</v>
      </c>
      <c r="K1544" s="135" t="s">
        <v>1</v>
      </c>
      <c r="L1544" s="32"/>
      <c r="M1544" s="140" t="s">
        <v>1</v>
      </c>
      <c r="N1544" s="141" t="s">
        <v>43</v>
      </c>
      <c r="P1544" s="142">
        <f t="shared" si="171"/>
        <v>0</v>
      </c>
      <c r="Q1544" s="142">
        <v>0</v>
      </c>
      <c r="R1544" s="142">
        <f t="shared" si="172"/>
        <v>0</v>
      </c>
      <c r="S1544" s="142">
        <v>0</v>
      </c>
      <c r="T1544" s="143">
        <f t="shared" si="173"/>
        <v>0</v>
      </c>
      <c r="AR1544" s="144" t="s">
        <v>293</v>
      </c>
      <c r="AT1544" s="144" t="s">
        <v>123</v>
      </c>
      <c r="AU1544" s="144" t="s">
        <v>129</v>
      </c>
      <c r="AY1544" s="17" t="s">
        <v>120</v>
      </c>
      <c r="BE1544" s="145">
        <f t="shared" si="174"/>
        <v>0</v>
      </c>
      <c r="BF1544" s="145">
        <f t="shared" si="175"/>
        <v>0</v>
      </c>
      <c r="BG1544" s="145">
        <f t="shared" si="176"/>
        <v>0</v>
      </c>
      <c r="BH1544" s="145">
        <f t="shared" si="177"/>
        <v>0</v>
      </c>
      <c r="BI1544" s="145">
        <f t="shared" si="178"/>
        <v>0</v>
      </c>
      <c r="BJ1544" s="17" t="s">
        <v>129</v>
      </c>
      <c r="BK1544" s="145">
        <f t="shared" si="179"/>
        <v>0</v>
      </c>
      <c r="BL1544" s="17" t="s">
        <v>293</v>
      </c>
      <c r="BM1544" s="144" t="s">
        <v>3251</v>
      </c>
    </row>
    <row r="1545" spans="2:65" s="1" customFormat="1" ht="16.5" customHeight="1">
      <c r="B1545" s="132"/>
      <c r="C1545" s="133" t="s">
        <v>3252</v>
      </c>
      <c r="D1545" s="133" t="s">
        <v>123</v>
      </c>
      <c r="E1545" s="134" t="s">
        <v>3253</v>
      </c>
      <c r="F1545" s="135" t="s">
        <v>3250</v>
      </c>
      <c r="G1545" s="136" t="s">
        <v>339</v>
      </c>
      <c r="H1545" s="137">
        <v>112</v>
      </c>
      <c r="I1545" s="138"/>
      <c r="J1545" s="139">
        <f t="shared" si="170"/>
        <v>0</v>
      </c>
      <c r="K1545" s="135" t="s">
        <v>1</v>
      </c>
      <c r="L1545" s="32"/>
      <c r="M1545" s="140" t="s">
        <v>1</v>
      </c>
      <c r="N1545" s="141" t="s">
        <v>43</v>
      </c>
      <c r="P1545" s="142">
        <f t="shared" si="171"/>
        <v>0</v>
      </c>
      <c r="Q1545" s="142">
        <v>0</v>
      </c>
      <c r="R1545" s="142">
        <f t="shared" si="172"/>
        <v>0</v>
      </c>
      <c r="S1545" s="142">
        <v>0</v>
      </c>
      <c r="T1545" s="143">
        <f t="shared" si="173"/>
        <v>0</v>
      </c>
      <c r="AR1545" s="144" t="s">
        <v>293</v>
      </c>
      <c r="AT1545" s="144" t="s">
        <v>123</v>
      </c>
      <c r="AU1545" s="144" t="s">
        <v>129</v>
      </c>
      <c r="AY1545" s="17" t="s">
        <v>120</v>
      </c>
      <c r="BE1545" s="145">
        <f t="shared" si="174"/>
        <v>0</v>
      </c>
      <c r="BF1545" s="145">
        <f t="shared" si="175"/>
        <v>0</v>
      </c>
      <c r="BG1545" s="145">
        <f t="shared" si="176"/>
        <v>0</v>
      </c>
      <c r="BH1545" s="145">
        <f t="shared" si="177"/>
        <v>0</v>
      </c>
      <c r="BI1545" s="145">
        <f t="shared" si="178"/>
        <v>0</v>
      </c>
      <c r="BJ1545" s="17" t="s">
        <v>129</v>
      </c>
      <c r="BK1545" s="145">
        <f t="shared" si="179"/>
        <v>0</v>
      </c>
      <c r="BL1545" s="17" t="s">
        <v>293</v>
      </c>
      <c r="BM1545" s="144" t="s">
        <v>3254</v>
      </c>
    </row>
    <row r="1546" spans="2:65" s="1" customFormat="1" ht="16.5" customHeight="1">
      <c r="B1546" s="132"/>
      <c r="C1546" s="133" t="s">
        <v>3255</v>
      </c>
      <c r="D1546" s="133" t="s">
        <v>123</v>
      </c>
      <c r="E1546" s="134" t="s">
        <v>3256</v>
      </c>
      <c r="F1546" s="135" t="s">
        <v>3257</v>
      </c>
      <c r="G1546" s="136" t="s">
        <v>339</v>
      </c>
      <c r="H1546" s="137">
        <v>112</v>
      </c>
      <c r="I1546" s="138"/>
      <c r="J1546" s="139">
        <f t="shared" si="170"/>
        <v>0</v>
      </c>
      <c r="K1546" s="135" t="s">
        <v>1</v>
      </c>
      <c r="L1546" s="32"/>
      <c r="M1546" s="140" t="s">
        <v>1</v>
      </c>
      <c r="N1546" s="141" t="s">
        <v>43</v>
      </c>
      <c r="P1546" s="142">
        <f t="shared" si="171"/>
        <v>0</v>
      </c>
      <c r="Q1546" s="142">
        <v>0</v>
      </c>
      <c r="R1546" s="142">
        <f t="shared" si="172"/>
        <v>0</v>
      </c>
      <c r="S1546" s="142">
        <v>0</v>
      </c>
      <c r="T1546" s="143">
        <f t="shared" si="173"/>
        <v>0</v>
      </c>
      <c r="AR1546" s="144" t="s">
        <v>293</v>
      </c>
      <c r="AT1546" s="144" t="s">
        <v>123</v>
      </c>
      <c r="AU1546" s="144" t="s">
        <v>129</v>
      </c>
      <c r="AY1546" s="17" t="s">
        <v>120</v>
      </c>
      <c r="BE1546" s="145">
        <f t="shared" si="174"/>
        <v>0</v>
      </c>
      <c r="BF1546" s="145">
        <f t="shared" si="175"/>
        <v>0</v>
      </c>
      <c r="BG1546" s="145">
        <f t="shared" si="176"/>
        <v>0</v>
      </c>
      <c r="BH1546" s="145">
        <f t="shared" si="177"/>
        <v>0</v>
      </c>
      <c r="BI1546" s="145">
        <f t="shared" si="178"/>
        <v>0</v>
      </c>
      <c r="BJ1546" s="17" t="s">
        <v>129</v>
      </c>
      <c r="BK1546" s="145">
        <f t="shared" si="179"/>
        <v>0</v>
      </c>
      <c r="BL1546" s="17" t="s">
        <v>293</v>
      </c>
      <c r="BM1546" s="144" t="s">
        <v>3258</v>
      </c>
    </row>
    <row r="1547" spans="2:65" s="1" customFormat="1" ht="16.5" customHeight="1">
      <c r="B1547" s="132"/>
      <c r="C1547" s="133" t="s">
        <v>3259</v>
      </c>
      <c r="D1547" s="133" t="s">
        <v>123</v>
      </c>
      <c r="E1547" s="134" t="s">
        <v>3260</v>
      </c>
      <c r="F1547" s="135" t="s">
        <v>3257</v>
      </c>
      <c r="G1547" s="136" t="s">
        <v>339</v>
      </c>
      <c r="H1547" s="137">
        <v>112</v>
      </c>
      <c r="I1547" s="138"/>
      <c r="J1547" s="139">
        <f t="shared" si="170"/>
        <v>0</v>
      </c>
      <c r="K1547" s="135" t="s">
        <v>1</v>
      </c>
      <c r="L1547" s="32"/>
      <c r="M1547" s="140" t="s">
        <v>1</v>
      </c>
      <c r="N1547" s="141" t="s">
        <v>43</v>
      </c>
      <c r="P1547" s="142">
        <f t="shared" si="171"/>
        <v>0</v>
      </c>
      <c r="Q1547" s="142">
        <v>0</v>
      </c>
      <c r="R1547" s="142">
        <f t="shared" si="172"/>
        <v>0</v>
      </c>
      <c r="S1547" s="142">
        <v>0</v>
      </c>
      <c r="T1547" s="143">
        <f t="shared" si="173"/>
        <v>0</v>
      </c>
      <c r="AR1547" s="144" t="s">
        <v>293</v>
      </c>
      <c r="AT1547" s="144" t="s">
        <v>123</v>
      </c>
      <c r="AU1547" s="144" t="s">
        <v>129</v>
      </c>
      <c r="AY1547" s="17" t="s">
        <v>120</v>
      </c>
      <c r="BE1547" s="145">
        <f t="shared" si="174"/>
        <v>0</v>
      </c>
      <c r="BF1547" s="145">
        <f t="shared" si="175"/>
        <v>0</v>
      </c>
      <c r="BG1547" s="145">
        <f t="shared" si="176"/>
        <v>0</v>
      </c>
      <c r="BH1547" s="145">
        <f t="shared" si="177"/>
        <v>0</v>
      </c>
      <c r="BI1547" s="145">
        <f t="shared" si="178"/>
        <v>0</v>
      </c>
      <c r="BJ1547" s="17" t="s">
        <v>129</v>
      </c>
      <c r="BK1547" s="145">
        <f t="shared" si="179"/>
        <v>0</v>
      </c>
      <c r="BL1547" s="17" t="s">
        <v>293</v>
      </c>
      <c r="BM1547" s="144" t="s">
        <v>3261</v>
      </c>
    </row>
    <row r="1548" spans="2:65" s="1" customFormat="1" ht="16.5" customHeight="1">
      <c r="B1548" s="132"/>
      <c r="C1548" s="133" t="s">
        <v>3262</v>
      </c>
      <c r="D1548" s="133" t="s">
        <v>123</v>
      </c>
      <c r="E1548" s="134" t="s">
        <v>3263</v>
      </c>
      <c r="F1548" s="135" t="s">
        <v>3264</v>
      </c>
      <c r="G1548" s="136" t="s">
        <v>3216</v>
      </c>
      <c r="H1548" s="137">
        <v>1</v>
      </c>
      <c r="I1548" s="138"/>
      <c r="J1548" s="139">
        <f t="shared" si="170"/>
        <v>0</v>
      </c>
      <c r="K1548" s="135" t="s">
        <v>1</v>
      </c>
      <c r="L1548" s="32"/>
      <c r="M1548" s="140" t="s">
        <v>1</v>
      </c>
      <c r="N1548" s="141" t="s">
        <v>43</v>
      </c>
      <c r="P1548" s="142">
        <f t="shared" si="171"/>
        <v>0</v>
      </c>
      <c r="Q1548" s="142">
        <v>0</v>
      </c>
      <c r="R1548" s="142">
        <f t="shared" si="172"/>
        <v>0</v>
      </c>
      <c r="S1548" s="142">
        <v>0</v>
      </c>
      <c r="T1548" s="143">
        <f t="shared" si="173"/>
        <v>0</v>
      </c>
      <c r="AR1548" s="144" t="s">
        <v>293</v>
      </c>
      <c r="AT1548" s="144" t="s">
        <v>123</v>
      </c>
      <c r="AU1548" s="144" t="s">
        <v>129</v>
      </c>
      <c r="AY1548" s="17" t="s">
        <v>120</v>
      </c>
      <c r="BE1548" s="145">
        <f t="shared" si="174"/>
        <v>0</v>
      </c>
      <c r="BF1548" s="145">
        <f t="shared" si="175"/>
        <v>0</v>
      </c>
      <c r="BG1548" s="145">
        <f t="shared" si="176"/>
        <v>0</v>
      </c>
      <c r="BH1548" s="145">
        <f t="shared" si="177"/>
        <v>0</v>
      </c>
      <c r="BI1548" s="145">
        <f t="shared" si="178"/>
        <v>0</v>
      </c>
      <c r="BJ1548" s="17" t="s">
        <v>129</v>
      </c>
      <c r="BK1548" s="145">
        <f t="shared" si="179"/>
        <v>0</v>
      </c>
      <c r="BL1548" s="17" t="s">
        <v>293</v>
      </c>
      <c r="BM1548" s="144" t="s">
        <v>3265</v>
      </c>
    </row>
    <row r="1549" spans="2:65" s="1" customFormat="1" ht="16.5" customHeight="1">
      <c r="B1549" s="132"/>
      <c r="C1549" s="133" t="s">
        <v>3266</v>
      </c>
      <c r="D1549" s="133" t="s">
        <v>123</v>
      </c>
      <c r="E1549" s="134" t="s">
        <v>3267</v>
      </c>
      <c r="F1549" s="135" t="s">
        <v>3268</v>
      </c>
      <c r="G1549" s="136" t="s">
        <v>3216</v>
      </c>
      <c r="H1549" s="137">
        <v>1</v>
      </c>
      <c r="I1549" s="138"/>
      <c r="J1549" s="139">
        <f t="shared" si="170"/>
        <v>0</v>
      </c>
      <c r="K1549" s="135" t="s">
        <v>1</v>
      </c>
      <c r="L1549" s="32"/>
      <c r="M1549" s="140" t="s">
        <v>1</v>
      </c>
      <c r="N1549" s="141" t="s">
        <v>43</v>
      </c>
      <c r="P1549" s="142">
        <f t="shared" si="171"/>
        <v>0</v>
      </c>
      <c r="Q1549" s="142">
        <v>0</v>
      </c>
      <c r="R1549" s="142">
        <f t="shared" si="172"/>
        <v>0</v>
      </c>
      <c r="S1549" s="142">
        <v>0</v>
      </c>
      <c r="T1549" s="143">
        <f t="shared" si="173"/>
        <v>0</v>
      </c>
      <c r="AR1549" s="144" t="s">
        <v>293</v>
      </c>
      <c r="AT1549" s="144" t="s">
        <v>123</v>
      </c>
      <c r="AU1549" s="144" t="s">
        <v>129</v>
      </c>
      <c r="AY1549" s="17" t="s">
        <v>120</v>
      </c>
      <c r="BE1549" s="145">
        <f t="shared" si="174"/>
        <v>0</v>
      </c>
      <c r="BF1549" s="145">
        <f t="shared" si="175"/>
        <v>0</v>
      </c>
      <c r="BG1549" s="145">
        <f t="shared" si="176"/>
        <v>0</v>
      </c>
      <c r="BH1549" s="145">
        <f t="shared" si="177"/>
        <v>0</v>
      </c>
      <c r="BI1549" s="145">
        <f t="shared" si="178"/>
        <v>0</v>
      </c>
      <c r="BJ1549" s="17" t="s">
        <v>129</v>
      </c>
      <c r="BK1549" s="145">
        <f t="shared" si="179"/>
        <v>0</v>
      </c>
      <c r="BL1549" s="17" t="s">
        <v>293</v>
      </c>
      <c r="BM1549" s="144" t="s">
        <v>3269</v>
      </c>
    </row>
    <row r="1550" spans="2:65" s="1" customFormat="1" ht="16.5" customHeight="1">
      <c r="B1550" s="132"/>
      <c r="C1550" s="133" t="s">
        <v>3270</v>
      </c>
      <c r="D1550" s="133" t="s">
        <v>123</v>
      </c>
      <c r="E1550" s="134" t="s">
        <v>3271</v>
      </c>
      <c r="F1550" s="135" t="s">
        <v>3272</v>
      </c>
      <c r="G1550" s="136" t="s">
        <v>3216</v>
      </c>
      <c r="H1550" s="137">
        <v>1</v>
      </c>
      <c r="I1550" s="138"/>
      <c r="J1550" s="139">
        <f t="shared" si="170"/>
        <v>0</v>
      </c>
      <c r="K1550" s="135" t="s">
        <v>1</v>
      </c>
      <c r="L1550" s="32"/>
      <c r="M1550" s="140" t="s">
        <v>1</v>
      </c>
      <c r="N1550" s="141" t="s">
        <v>43</v>
      </c>
      <c r="P1550" s="142">
        <f t="shared" si="171"/>
        <v>0</v>
      </c>
      <c r="Q1550" s="142">
        <v>0</v>
      </c>
      <c r="R1550" s="142">
        <f t="shared" si="172"/>
        <v>0</v>
      </c>
      <c r="S1550" s="142">
        <v>0</v>
      </c>
      <c r="T1550" s="143">
        <f t="shared" si="173"/>
        <v>0</v>
      </c>
      <c r="AR1550" s="144" t="s">
        <v>293</v>
      </c>
      <c r="AT1550" s="144" t="s">
        <v>123</v>
      </c>
      <c r="AU1550" s="144" t="s">
        <v>129</v>
      </c>
      <c r="AY1550" s="17" t="s">
        <v>120</v>
      </c>
      <c r="BE1550" s="145">
        <f t="shared" si="174"/>
        <v>0</v>
      </c>
      <c r="BF1550" s="145">
        <f t="shared" si="175"/>
        <v>0</v>
      </c>
      <c r="BG1550" s="145">
        <f t="shared" si="176"/>
        <v>0</v>
      </c>
      <c r="BH1550" s="145">
        <f t="shared" si="177"/>
        <v>0</v>
      </c>
      <c r="BI1550" s="145">
        <f t="shared" si="178"/>
        <v>0</v>
      </c>
      <c r="BJ1550" s="17" t="s">
        <v>129</v>
      </c>
      <c r="BK1550" s="145">
        <f t="shared" si="179"/>
        <v>0</v>
      </c>
      <c r="BL1550" s="17" t="s">
        <v>293</v>
      </c>
      <c r="BM1550" s="144" t="s">
        <v>3273</v>
      </c>
    </row>
    <row r="1551" spans="2:65" s="1" customFormat="1" ht="24.2" customHeight="1">
      <c r="B1551" s="132"/>
      <c r="C1551" s="133" t="s">
        <v>3274</v>
      </c>
      <c r="D1551" s="133" t="s">
        <v>123</v>
      </c>
      <c r="E1551" s="134" t="s">
        <v>3275</v>
      </c>
      <c r="F1551" s="135" t="s">
        <v>3276</v>
      </c>
      <c r="G1551" s="136" t="s">
        <v>3216</v>
      </c>
      <c r="H1551" s="137">
        <v>1</v>
      </c>
      <c r="I1551" s="138"/>
      <c r="J1551" s="139">
        <f t="shared" si="170"/>
        <v>0</v>
      </c>
      <c r="K1551" s="135" t="s">
        <v>1</v>
      </c>
      <c r="L1551" s="32"/>
      <c r="M1551" s="140" t="s">
        <v>1</v>
      </c>
      <c r="N1551" s="141" t="s">
        <v>43</v>
      </c>
      <c r="P1551" s="142">
        <f t="shared" si="171"/>
        <v>0</v>
      </c>
      <c r="Q1551" s="142">
        <v>0</v>
      </c>
      <c r="R1551" s="142">
        <f t="shared" si="172"/>
        <v>0</v>
      </c>
      <c r="S1551" s="142">
        <v>0</v>
      </c>
      <c r="T1551" s="143">
        <f t="shared" si="173"/>
        <v>0</v>
      </c>
      <c r="AR1551" s="144" t="s">
        <v>293</v>
      </c>
      <c r="AT1551" s="144" t="s">
        <v>123</v>
      </c>
      <c r="AU1551" s="144" t="s">
        <v>129</v>
      </c>
      <c r="AY1551" s="17" t="s">
        <v>120</v>
      </c>
      <c r="BE1551" s="145">
        <f t="shared" si="174"/>
        <v>0</v>
      </c>
      <c r="BF1551" s="145">
        <f t="shared" si="175"/>
        <v>0</v>
      </c>
      <c r="BG1551" s="145">
        <f t="shared" si="176"/>
        <v>0</v>
      </c>
      <c r="BH1551" s="145">
        <f t="shared" si="177"/>
        <v>0</v>
      </c>
      <c r="BI1551" s="145">
        <f t="shared" si="178"/>
        <v>0</v>
      </c>
      <c r="BJ1551" s="17" t="s">
        <v>129</v>
      </c>
      <c r="BK1551" s="145">
        <f t="shared" si="179"/>
        <v>0</v>
      </c>
      <c r="BL1551" s="17" t="s">
        <v>293</v>
      </c>
      <c r="BM1551" s="144" t="s">
        <v>3277</v>
      </c>
    </row>
    <row r="1552" spans="2:65" s="1" customFormat="1" ht="21.75" customHeight="1">
      <c r="B1552" s="132"/>
      <c r="C1552" s="133" t="s">
        <v>3278</v>
      </c>
      <c r="D1552" s="133" t="s">
        <v>123</v>
      </c>
      <c r="E1552" s="134" t="s">
        <v>3279</v>
      </c>
      <c r="F1552" s="135" t="s">
        <v>3280</v>
      </c>
      <c r="G1552" s="136" t="s">
        <v>3216</v>
      </c>
      <c r="H1552" s="137">
        <v>1</v>
      </c>
      <c r="I1552" s="138"/>
      <c r="J1552" s="139">
        <f t="shared" si="170"/>
        <v>0</v>
      </c>
      <c r="K1552" s="135" t="s">
        <v>1</v>
      </c>
      <c r="L1552" s="32"/>
      <c r="M1552" s="140" t="s">
        <v>1</v>
      </c>
      <c r="N1552" s="141" t="s">
        <v>43</v>
      </c>
      <c r="P1552" s="142">
        <f t="shared" si="171"/>
        <v>0</v>
      </c>
      <c r="Q1552" s="142">
        <v>0</v>
      </c>
      <c r="R1552" s="142">
        <f t="shared" si="172"/>
        <v>0</v>
      </c>
      <c r="S1552" s="142">
        <v>0</v>
      </c>
      <c r="T1552" s="143">
        <f t="shared" si="173"/>
        <v>0</v>
      </c>
      <c r="AR1552" s="144" t="s">
        <v>293</v>
      </c>
      <c r="AT1552" s="144" t="s">
        <v>123</v>
      </c>
      <c r="AU1552" s="144" t="s">
        <v>129</v>
      </c>
      <c r="AY1552" s="17" t="s">
        <v>120</v>
      </c>
      <c r="BE1552" s="145">
        <f t="shared" si="174"/>
        <v>0</v>
      </c>
      <c r="BF1552" s="145">
        <f t="shared" si="175"/>
        <v>0</v>
      </c>
      <c r="BG1552" s="145">
        <f t="shared" si="176"/>
        <v>0</v>
      </c>
      <c r="BH1552" s="145">
        <f t="shared" si="177"/>
        <v>0</v>
      </c>
      <c r="BI1552" s="145">
        <f t="shared" si="178"/>
        <v>0</v>
      </c>
      <c r="BJ1552" s="17" t="s">
        <v>129</v>
      </c>
      <c r="BK1552" s="145">
        <f t="shared" si="179"/>
        <v>0</v>
      </c>
      <c r="BL1552" s="17" t="s">
        <v>293</v>
      </c>
      <c r="BM1552" s="144" t="s">
        <v>3281</v>
      </c>
    </row>
    <row r="1553" spans="2:65" s="1" customFormat="1" ht="24.2" customHeight="1">
      <c r="B1553" s="132"/>
      <c r="C1553" s="133" t="s">
        <v>3282</v>
      </c>
      <c r="D1553" s="133" t="s">
        <v>123</v>
      </c>
      <c r="E1553" s="134" t="s">
        <v>3283</v>
      </c>
      <c r="F1553" s="135" t="s">
        <v>3284</v>
      </c>
      <c r="G1553" s="136" t="s">
        <v>3216</v>
      </c>
      <c r="H1553" s="137">
        <v>1</v>
      </c>
      <c r="I1553" s="138"/>
      <c r="J1553" s="139">
        <f t="shared" si="170"/>
        <v>0</v>
      </c>
      <c r="K1553" s="135" t="s">
        <v>1</v>
      </c>
      <c r="L1553" s="32"/>
      <c r="M1553" s="140" t="s">
        <v>1</v>
      </c>
      <c r="N1553" s="141" t="s">
        <v>43</v>
      </c>
      <c r="P1553" s="142">
        <f t="shared" si="171"/>
        <v>0</v>
      </c>
      <c r="Q1553" s="142">
        <v>0</v>
      </c>
      <c r="R1553" s="142">
        <f t="shared" si="172"/>
        <v>0</v>
      </c>
      <c r="S1553" s="142">
        <v>0</v>
      </c>
      <c r="T1553" s="143">
        <f t="shared" si="173"/>
        <v>0</v>
      </c>
      <c r="AR1553" s="144" t="s">
        <v>293</v>
      </c>
      <c r="AT1553" s="144" t="s">
        <v>123</v>
      </c>
      <c r="AU1553" s="144" t="s">
        <v>129</v>
      </c>
      <c r="AY1553" s="17" t="s">
        <v>120</v>
      </c>
      <c r="BE1553" s="145">
        <f t="shared" si="174"/>
        <v>0</v>
      </c>
      <c r="BF1553" s="145">
        <f t="shared" si="175"/>
        <v>0</v>
      </c>
      <c r="BG1553" s="145">
        <f t="shared" si="176"/>
        <v>0</v>
      </c>
      <c r="BH1553" s="145">
        <f t="shared" si="177"/>
        <v>0</v>
      </c>
      <c r="BI1553" s="145">
        <f t="shared" si="178"/>
        <v>0</v>
      </c>
      <c r="BJ1553" s="17" t="s">
        <v>129</v>
      </c>
      <c r="BK1553" s="145">
        <f t="shared" si="179"/>
        <v>0</v>
      </c>
      <c r="BL1553" s="17" t="s">
        <v>293</v>
      </c>
      <c r="BM1553" s="144" t="s">
        <v>3285</v>
      </c>
    </row>
    <row r="1554" spans="2:65" s="1" customFormat="1" ht="24.2" customHeight="1">
      <c r="B1554" s="132"/>
      <c r="C1554" s="133" t="s">
        <v>3286</v>
      </c>
      <c r="D1554" s="133" t="s">
        <v>123</v>
      </c>
      <c r="E1554" s="134" t="s">
        <v>3287</v>
      </c>
      <c r="F1554" s="135" t="s">
        <v>3288</v>
      </c>
      <c r="G1554" s="136" t="s">
        <v>3216</v>
      </c>
      <c r="H1554" s="137">
        <v>1</v>
      </c>
      <c r="I1554" s="138"/>
      <c r="J1554" s="139">
        <f t="shared" si="170"/>
        <v>0</v>
      </c>
      <c r="K1554" s="135" t="s">
        <v>1</v>
      </c>
      <c r="L1554" s="32"/>
      <c r="M1554" s="140" t="s">
        <v>1</v>
      </c>
      <c r="N1554" s="141" t="s">
        <v>43</v>
      </c>
      <c r="P1554" s="142">
        <f t="shared" si="171"/>
        <v>0</v>
      </c>
      <c r="Q1554" s="142">
        <v>0</v>
      </c>
      <c r="R1554" s="142">
        <f t="shared" si="172"/>
        <v>0</v>
      </c>
      <c r="S1554" s="142">
        <v>0</v>
      </c>
      <c r="T1554" s="143">
        <f t="shared" si="173"/>
        <v>0</v>
      </c>
      <c r="AR1554" s="144" t="s">
        <v>293</v>
      </c>
      <c r="AT1554" s="144" t="s">
        <v>123</v>
      </c>
      <c r="AU1554" s="144" t="s">
        <v>129</v>
      </c>
      <c r="AY1554" s="17" t="s">
        <v>120</v>
      </c>
      <c r="BE1554" s="145">
        <f t="shared" si="174"/>
        <v>0</v>
      </c>
      <c r="BF1554" s="145">
        <f t="shared" si="175"/>
        <v>0</v>
      </c>
      <c r="BG1554" s="145">
        <f t="shared" si="176"/>
        <v>0</v>
      </c>
      <c r="BH1554" s="145">
        <f t="shared" si="177"/>
        <v>0</v>
      </c>
      <c r="BI1554" s="145">
        <f t="shared" si="178"/>
        <v>0</v>
      </c>
      <c r="BJ1554" s="17" t="s">
        <v>129</v>
      </c>
      <c r="BK1554" s="145">
        <f t="shared" si="179"/>
        <v>0</v>
      </c>
      <c r="BL1554" s="17" t="s">
        <v>293</v>
      </c>
      <c r="BM1554" s="144" t="s">
        <v>3289</v>
      </c>
    </row>
    <row r="1555" spans="2:65" s="1" customFormat="1" ht="37.9" customHeight="1">
      <c r="B1555" s="132"/>
      <c r="C1555" s="133" t="s">
        <v>3290</v>
      </c>
      <c r="D1555" s="133" t="s">
        <v>123</v>
      </c>
      <c r="E1555" s="134" t="s">
        <v>3291</v>
      </c>
      <c r="F1555" s="135" t="s">
        <v>3292</v>
      </c>
      <c r="G1555" s="136" t="s">
        <v>3216</v>
      </c>
      <c r="H1555" s="137">
        <v>1</v>
      </c>
      <c r="I1555" s="138"/>
      <c r="J1555" s="139">
        <f t="shared" si="170"/>
        <v>0</v>
      </c>
      <c r="K1555" s="135" t="s">
        <v>1</v>
      </c>
      <c r="L1555" s="32"/>
      <c r="M1555" s="140" t="s">
        <v>1</v>
      </c>
      <c r="N1555" s="141" t="s">
        <v>43</v>
      </c>
      <c r="P1555" s="142">
        <f t="shared" si="171"/>
        <v>0</v>
      </c>
      <c r="Q1555" s="142">
        <v>0</v>
      </c>
      <c r="R1555" s="142">
        <f t="shared" si="172"/>
        <v>0</v>
      </c>
      <c r="S1555" s="142">
        <v>0</v>
      </c>
      <c r="T1555" s="143">
        <f t="shared" si="173"/>
        <v>0</v>
      </c>
      <c r="AR1555" s="144" t="s">
        <v>293</v>
      </c>
      <c r="AT1555" s="144" t="s">
        <v>123</v>
      </c>
      <c r="AU1555" s="144" t="s">
        <v>129</v>
      </c>
      <c r="AY1555" s="17" t="s">
        <v>120</v>
      </c>
      <c r="BE1555" s="145">
        <f t="shared" si="174"/>
        <v>0</v>
      </c>
      <c r="BF1555" s="145">
        <f t="shared" si="175"/>
        <v>0</v>
      </c>
      <c r="BG1555" s="145">
        <f t="shared" si="176"/>
        <v>0</v>
      </c>
      <c r="BH1555" s="145">
        <f t="shared" si="177"/>
        <v>0</v>
      </c>
      <c r="BI1555" s="145">
        <f t="shared" si="178"/>
        <v>0</v>
      </c>
      <c r="BJ1555" s="17" t="s">
        <v>129</v>
      </c>
      <c r="BK1555" s="145">
        <f t="shared" si="179"/>
        <v>0</v>
      </c>
      <c r="BL1555" s="17" t="s">
        <v>293</v>
      </c>
      <c r="BM1555" s="144" t="s">
        <v>3293</v>
      </c>
    </row>
    <row r="1556" spans="2:65" s="1" customFormat="1" ht="16.5" customHeight="1">
      <c r="B1556" s="132"/>
      <c r="C1556" s="133" t="s">
        <v>3294</v>
      </c>
      <c r="D1556" s="133" t="s">
        <v>123</v>
      </c>
      <c r="E1556" s="134" t="s">
        <v>3295</v>
      </c>
      <c r="F1556" s="135" t="s">
        <v>3296</v>
      </c>
      <c r="G1556" s="136" t="s">
        <v>3216</v>
      </c>
      <c r="H1556" s="137">
        <v>1</v>
      </c>
      <c r="I1556" s="138"/>
      <c r="J1556" s="139">
        <f t="shared" si="170"/>
        <v>0</v>
      </c>
      <c r="K1556" s="135" t="s">
        <v>1</v>
      </c>
      <c r="L1556" s="32"/>
      <c r="M1556" s="140" t="s">
        <v>1</v>
      </c>
      <c r="N1556" s="141" t="s">
        <v>43</v>
      </c>
      <c r="P1556" s="142">
        <f t="shared" si="171"/>
        <v>0</v>
      </c>
      <c r="Q1556" s="142">
        <v>0</v>
      </c>
      <c r="R1556" s="142">
        <f t="shared" si="172"/>
        <v>0</v>
      </c>
      <c r="S1556" s="142">
        <v>0</v>
      </c>
      <c r="T1556" s="143">
        <f t="shared" si="173"/>
        <v>0</v>
      </c>
      <c r="AR1556" s="144" t="s">
        <v>293</v>
      </c>
      <c r="AT1556" s="144" t="s">
        <v>123</v>
      </c>
      <c r="AU1556" s="144" t="s">
        <v>129</v>
      </c>
      <c r="AY1556" s="17" t="s">
        <v>120</v>
      </c>
      <c r="BE1556" s="145">
        <f t="shared" si="174"/>
        <v>0</v>
      </c>
      <c r="BF1556" s="145">
        <f t="shared" si="175"/>
        <v>0</v>
      </c>
      <c r="BG1556" s="145">
        <f t="shared" si="176"/>
        <v>0</v>
      </c>
      <c r="BH1556" s="145">
        <f t="shared" si="177"/>
        <v>0</v>
      </c>
      <c r="BI1556" s="145">
        <f t="shared" si="178"/>
        <v>0</v>
      </c>
      <c r="BJ1556" s="17" t="s">
        <v>129</v>
      </c>
      <c r="BK1556" s="145">
        <f t="shared" si="179"/>
        <v>0</v>
      </c>
      <c r="BL1556" s="17" t="s">
        <v>293</v>
      </c>
      <c r="BM1556" s="144" t="s">
        <v>3297</v>
      </c>
    </row>
    <row r="1557" spans="2:65" s="1" customFormat="1" ht="16.5" customHeight="1">
      <c r="B1557" s="132"/>
      <c r="C1557" s="133" t="s">
        <v>3298</v>
      </c>
      <c r="D1557" s="133" t="s">
        <v>123</v>
      </c>
      <c r="E1557" s="134" t="s">
        <v>3299</v>
      </c>
      <c r="F1557" s="135" t="s">
        <v>3300</v>
      </c>
      <c r="G1557" s="136" t="s">
        <v>3216</v>
      </c>
      <c r="H1557" s="137">
        <v>1</v>
      </c>
      <c r="I1557" s="138"/>
      <c r="J1557" s="139">
        <f t="shared" si="170"/>
        <v>0</v>
      </c>
      <c r="K1557" s="135" t="s">
        <v>1</v>
      </c>
      <c r="L1557" s="32"/>
      <c r="M1557" s="140" t="s">
        <v>1</v>
      </c>
      <c r="N1557" s="141" t="s">
        <v>43</v>
      </c>
      <c r="P1557" s="142">
        <f t="shared" si="171"/>
        <v>0</v>
      </c>
      <c r="Q1557" s="142">
        <v>0</v>
      </c>
      <c r="R1557" s="142">
        <f t="shared" si="172"/>
        <v>0</v>
      </c>
      <c r="S1557" s="142">
        <v>0</v>
      </c>
      <c r="T1557" s="143">
        <f t="shared" si="173"/>
        <v>0</v>
      </c>
      <c r="AR1557" s="144" t="s">
        <v>293</v>
      </c>
      <c r="AT1557" s="144" t="s">
        <v>123</v>
      </c>
      <c r="AU1557" s="144" t="s">
        <v>129</v>
      </c>
      <c r="AY1557" s="17" t="s">
        <v>120</v>
      </c>
      <c r="BE1557" s="145">
        <f t="shared" si="174"/>
        <v>0</v>
      </c>
      <c r="BF1557" s="145">
        <f t="shared" si="175"/>
        <v>0</v>
      </c>
      <c r="BG1557" s="145">
        <f t="shared" si="176"/>
        <v>0</v>
      </c>
      <c r="BH1557" s="145">
        <f t="shared" si="177"/>
        <v>0</v>
      </c>
      <c r="BI1557" s="145">
        <f t="shared" si="178"/>
        <v>0</v>
      </c>
      <c r="BJ1557" s="17" t="s">
        <v>129</v>
      </c>
      <c r="BK1557" s="145">
        <f t="shared" si="179"/>
        <v>0</v>
      </c>
      <c r="BL1557" s="17" t="s">
        <v>293</v>
      </c>
      <c r="BM1557" s="144" t="s">
        <v>3301</v>
      </c>
    </row>
    <row r="1558" spans="2:65" s="11" customFormat="1" ht="22.9" customHeight="1">
      <c r="B1558" s="120"/>
      <c r="D1558" s="121" t="s">
        <v>76</v>
      </c>
      <c r="E1558" s="130" t="s">
        <v>3302</v>
      </c>
      <c r="F1558" s="130" t="s">
        <v>3303</v>
      </c>
      <c r="I1558" s="123"/>
      <c r="J1558" s="131">
        <f>BK1558</f>
        <v>0</v>
      </c>
      <c r="L1558" s="120"/>
      <c r="M1558" s="125"/>
      <c r="P1558" s="126">
        <f>SUM(P1559:P1561)</f>
        <v>0</v>
      </c>
      <c r="R1558" s="126">
        <f>SUM(R1559:R1561)</f>
        <v>0.36170599999999997</v>
      </c>
      <c r="T1558" s="127">
        <f>SUM(T1559:T1561)</f>
        <v>0</v>
      </c>
      <c r="AR1558" s="121" t="s">
        <v>129</v>
      </c>
      <c r="AT1558" s="128" t="s">
        <v>76</v>
      </c>
      <c r="AU1558" s="128" t="s">
        <v>85</v>
      </c>
      <c r="AY1558" s="121" t="s">
        <v>120</v>
      </c>
      <c r="BK1558" s="129">
        <f>SUM(BK1559:BK1561)</f>
        <v>0</v>
      </c>
    </row>
    <row r="1559" spans="2:65" s="1" customFormat="1" ht="24.2" customHeight="1">
      <c r="B1559" s="132"/>
      <c r="C1559" s="133" t="s">
        <v>3304</v>
      </c>
      <c r="D1559" s="133" t="s">
        <v>123</v>
      </c>
      <c r="E1559" s="134" t="s">
        <v>3305</v>
      </c>
      <c r="F1559" s="135" t="s">
        <v>3306</v>
      </c>
      <c r="G1559" s="136" t="s">
        <v>228</v>
      </c>
      <c r="H1559" s="137">
        <v>22.3</v>
      </c>
      <c r="I1559" s="138"/>
      <c r="J1559" s="139">
        <f>ROUND(I1559*H1559,2)</f>
        <v>0</v>
      </c>
      <c r="K1559" s="135" t="s">
        <v>127</v>
      </c>
      <c r="L1559" s="32"/>
      <c r="M1559" s="140" t="s">
        <v>1</v>
      </c>
      <c r="N1559" s="141" t="s">
        <v>43</v>
      </c>
      <c r="P1559" s="142">
        <f>O1559*H1559</f>
        <v>0</v>
      </c>
      <c r="Q1559" s="142">
        <v>1.6219999999999998E-2</v>
      </c>
      <c r="R1559" s="142">
        <f>Q1559*H1559</f>
        <v>0.36170599999999997</v>
      </c>
      <c r="S1559" s="142">
        <v>0</v>
      </c>
      <c r="T1559" s="143">
        <f>S1559*H1559</f>
        <v>0</v>
      </c>
      <c r="AR1559" s="144" t="s">
        <v>293</v>
      </c>
      <c r="AT1559" s="144" t="s">
        <v>123</v>
      </c>
      <c r="AU1559" s="144" t="s">
        <v>129</v>
      </c>
      <c r="AY1559" s="17" t="s">
        <v>120</v>
      </c>
      <c r="BE1559" s="145">
        <f>IF(N1559="základní",J1559,0)</f>
        <v>0</v>
      </c>
      <c r="BF1559" s="145">
        <f>IF(N1559="snížená",J1559,0)</f>
        <v>0</v>
      </c>
      <c r="BG1559" s="145">
        <f>IF(N1559="zákl. přenesená",J1559,0)</f>
        <v>0</v>
      </c>
      <c r="BH1559" s="145">
        <f>IF(N1559="sníž. přenesená",J1559,0)</f>
        <v>0</v>
      </c>
      <c r="BI1559" s="145">
        <f>IF(N1559="nulová",J1559,0)</f>
        <v>0</v>
      </c>
      <c r="BJ1559" s="17" t="s">
        <v>129</v>
      </c>
      <c r="BK1559" s="145">
        <f>ROUND(I1559*H1559,2)</f>
        <v>0</v>
      </c>
      <c r="BL1559" s="17" t="s">
        <v>293</v>
      </c>
      <c r="BM1559" s="144" t="s">
        <v>3307</v>
      </c>
    </row>
    <row r="1560" spans="2:65" s="12" customFormat="1">
      <c r="B1560" s="153"/>
      <c r="D1560" s="146" t="s">
        <v>230</v>
      </c>
      <c r="E1560" s="154" t="s">
        <v>1</v>
      </c>
      <c r="F1560" s="155" t="s">
        <v>3308</v>
      </c>
      <c r="H1560" s="156">
        <v>22.3</v>
      </c>
      <c r="I1560" s="157"/>
      <c r="L1560" s="153"/>
      <c r="M1560" s="158"/>
      <c r="T1560" s="159"/>
      <c r="AT1560" s="154" t="s">
        <v>230</v>
      </c>
      <c r="AU1560" s="154" t="s">
        <v>129</v>
      </c>
      <c r="AV1560" s="12" t="s">
        <v>129</v>
      </c>
      <c r="AW1560" s="12" t="s">
        <v>32</v>
      </c>
      <c r="AX1560" s="12" t="s">
        <v>85</v>
      </c>
      <c r="AY1560" s="154" t="s">
        <v>120</v>
      </c>
    </row>
    <row r="1561" spans="2:65" s="1" customFormat="1" ht="33" customHeight="1">
      <c r="B1561" s="132"/>
      <c r="C1561" s="133" t="s">
        <v>3309</v>
      </c>
      <c r="D1561" s="133" t="s">
        <v>123</v>
      </c>
      <c r="E1561" s="134" t="s">
        <v>3310</v>
      </c>
      <c r="F1561" s="135" t="s">
        <v>3311</v>
      </c>
      <c r="G1561" s="136" t="s">
        <v>248</v>
      </c>
      <c r="H1561" s="137">
        <v>0.36199999999999999</v>
      </c>
      <c r="I1561" s="138"/>
      <c r="J1561" s="139">
        <f>ROUND(I1561*H1561,2)</f>
        <v>0</v>
      </c>
      <c r="K1561" s="135" t="s">
        <v>127</v>
      </c>
      <c r="L1561" s="32"/>
      <c r="M1561" s="140" t="s">
        <v>1</v>
      </c>
      <c r="N1561" s="141" t="s">
        <v>43</v>
      </c>
      <c r="P1561" s="142">
        <f>O1561*H1561</f>
        <v>0</v>
      </c>
      <c r="Q1561" s="142">
        <v>0</v>
      </c>
      <c r="R1561" s="142">
        <f>Q1561*H1561</f>
        <v>0</v>
      </c>
      <c r="S1561" s="142">
        <v>0</v>
      </c>
      <c r="T1561" s="143">
        <f>S1561*H1561</f>
        <v>0</v>
      </c>
      <c r="AR1561" s="144" t="s">
        <v>293</v>
      </c>
      <c r="AT1561" s="144" t="s">
        <v>123</v>
      </c>
      <c r="AU1561" s="144" t="s">
        <v>129</v>
      </c>
      <c r="AY1561" s="17" t="s">
        <v>120</v>
      </c>
      <c r="BE1561" s="145">
        <f>IF(N1561="základní",J1561,0)</f>
        <v>0</v>
      </c>
      <c r="BF1561" s="145">
        <f>IF(N1561="snížená",J1561,0)</f>
        <v>0</v>
      </c>
      <c r="BG1561" s="145">
        <f>IF(N1561="zákl. přenesená",J1561,0)</f>
        <v>0</v>
      </c>
      <c r="BH1561" s="145">
        <f>IF(N1561="sníž. přenesená",J1561,0)</f>
        <v>0</v>
      </c>
      <c r="BI1561" s="145">
        <f>IF(N1561="nulová",J1561,0)</f>
        <v>0</v>
      </c>
      <c r="BJ1561" s="17" t="s">
        <v>129</v>
      </c>
      <c r="BK1561" s="145">
        <f>ROUND(I1561*H1561,2)</f>
        <v>0</v>
      </c>
      <c r="BL1561" s="17" t="s">
        <v>293</v>
      </c>
      <c r="BM1561" s="144" t="s">
        <v>3312</v>
      </c>
    </row>
    <row r="1562" spans="2:65" s="11" customFormat="1" ht="22.9" customHeight="1">
      <c r="B1562" s="120"/>
      <c r="D1562" s="121" t="s">
        <v>76</v>
      </c>
      <c r="E1562" s="130" t="s">
        <v>3313</v>
      </c>
      <c r="F1562" s="130" t="s">
        <v>3314</v>
      </c>
      <c r="I1562" s="123"/>
      <c r="J1562" s="131">
        <f>BK1562</f>
        <v>0</v>
      </c>
      <c r="L1562" s="120"/>
      <c r="M1562" s="125"/>
      <c r="P1562" s="126">
        <f>SUM(P1563:P1620)</f>
        <v>0</v>
      </c>
      <c r="R1562" s="126">
        <f>SUM(R1563:R1620)</f>
        <v>7.7128526000000006</v>
      </c>
      <c r="T1562" s="127">
        <f>SUM(T1563:T1620)</f>
        <v>0</v>
      </c>
      <c r="AR1562" s="121" t="s">
        <v>129</v>
      </c>
      <c r="AT1562" s="128" t="s">
        <v>76</v>
      </c>
      <c r="AU1562" s="128" t="s">
        <v>85</v>
      </c>
      <c r="AY1562" s="121" t="s">
        <v>120</v>
      </c>
      <c r="BK1562" s="129">
        <f>SUM(BK1563:BK1620)</f>
        <v>0</v>
      </c>
    </row>
    <row r="1563" spans="2:65" s="1" customFormat="1" ht="24.2" customHeight="1">
      <c r="B1563" s="132"/>
      <c r="C1563" s="133" t="s">
        <v>3315</v>
      </c>
      <c r="D1563" s="133" t="s">
        <v>123</v>
      </c>
      <c r="E1563" s="134" t="s">
        <v>3316</v>
      </c>
      <c r="F1563" s="135" t="s">
        <v>3317</v>
      </c>
      <c r="G1563" s="136" t="s">
        <v>228</v>
      </c>
      <c r="H1563" s="137">
        <v>129.30000000000001</v>
      </c>
      <c r="I1563" s="138"/>
      <c r="J1563" s="139">
        <f>ROUND(I1563*H1563,2)</f>
        <v>0</v>
      </c>
      <c r="K1563" s="135" t="s">
        <v>127</v>
      </c>
      <c r="L1563" s="32"/>
      <c r="M1563" s="140" t="s">
        <v>1</v>
      </c>
      <c r="N1563" s="141" t="s">
        <v>43</v>
      </c>
      <c r="P1563" s="142">
        <f>O1563*H1563</f>
        <v>0</v>
      </c>
      <c r="Q1563" s="142">
        <v>4.5030000000000001E-2</v>
      </c>
      <c r="R1563" s="142">
        <f>Q1563*H1563</f>
        <v>5.8223790000000006</v>
      </c>
      <c r="S1563" s="142">
        <v>0</v>
      </c>
      <c r="T1563" s="143">
        <f>S1563*H1563</f>
        <v>0</v>
      </c>
      <c r="AR1563" s="144" t="s">
        <v>293</v>
      </c>
      <c r="AT1563" s="144" t="s">
        <v>123</v>
      </c>
      <c r="AU1563" s="144" t="s">
        <v>129</v>
      </c>
      <c r="AY1563" s="17" t="s">
        <v>120</v>
      </c>
      <c r="BE1563" s="145">
        <f>IF(N1563="základní",J1563,0)</f>
        <v>0</v>
      </c>
      <c r="BF1563" s="145">
        <f>IF(N1563="snížená",J1563,0)</f>
        <v>0</v>
      </c>
      <c r="BG1563" s="145">
        <f>IF(N1563="zákl. přenesená",J1563,0)</f>
        <v>0</v>
      </c>
      <c r="BH1563" s="145">
        <f>IF(N1563="sníž. přenesená",J1563,0)</f>
        <v>0</v>
      </c>
      <c r="BI1563" s="145">
        <f>IF(N1563="nulová",J1563,0)</f>
        <v>0</v>
      </c>
      <c r="BJ1563" s="17" t="s">
        <v>129</v>
      </c>
      <c r="BK1563" s="145">
        <f>ROUND(I1563*H1563,2)</f>
        <v>0</v>
      </c>
      <c r="BL1563" s="17" t="s">
        <v>293</v>
      </c>
      <c r="BM1563" s="144" t="s">
        <v>3318</v>
      </c>
    </row>
    <row r="1564" spans="2:65" s="12" customFormat="1">
      <c r="B1564" s="153"/>
      <c r="D1564" s="146" t="s">
        <v>230</v>
      </c>
      <c r="E1564" s="154" t="s">
        <v>1</v>
      </c>
      <c r="F1564" s="155" t="s">
        <v>3319</v>
      </c>
      <c r="H1564" s="156">
        <v>64.650000000000006</v>
      </c>
      <c r="I1564" s="157"/>
      <c r="L1564" s="153"/>
      <c r="M1564" s="158"/>
      <c r="T1564" s="159"/>
      <c r="AT1564" s="154" t="s">
        <v>230</v>
      </c>
      <c r="AU1564" s="154" t="s">
        <v>129</v>
      </c>
      <c r="AV1564" s="12" t="s">
        <v>129</v>
      </c>
      <c r="AW1564" s="12" t="s">
        <v>32</v>
      </c>
      <c r="AX1564" s="12" t="s">
        <v>77</v>
      </c>
      <c r="AY1564" s="154" t="s">
        <v>120</v>
      </c>
    </row>
    <row r="1565" spans="2:65" s="12" customFormat="1">
      <c r="B1565" s="153"/>
      <c r="D1565" s="146" t="s">
        <v>230</v>
      </c>
      <c r="E1565" s="154" t="s">
        <v>1</v>
      </c>
      <c r="F1565" s="155" t="s">
        <v>3320</v>
      </c>
      <c r="H1565" s="156">
        <v>64.650000000000006</v>
      </c>
      <c r="I1565" s="157"/>
      <c r="L1565" s="153"/>
      <c r="M1565" s="158"/>
      <c r="T1565" s="159"/>
      <c r="AT1565" s="154" t="s">
        <v>230</v>
      </c>
      <c r="AU1565" s="154" t="s">
        <v>129</v>
      </c>
      <c r="AV1565" s="12" t="s">
        <v>129</v>
      </c>
      <c r="AW1565" s="12" t="s">
        <v>32</v>
      </c>
      <c r="AX1565" s="12" t="s">
        <v>77</v>
      </c>
      <c r="AY1565" s="154" t="s">
        <v>120</v>
      </c>
    </row>
    <row r="1566" spans="2:65" s="13" customFormat="1">
      <c r="B1566" s="170"/>
      <c r="D1566" s="146" t="s">
        <v>230</v>
      </c>
      <c r="E1566" s="171" t="s">
        <v>1</v>
      </c>
      <c r="F1566" s="172" t="s">
        <v>512</v>
      </c>
      <c r="H1566" s="173">
        <v>129.30000000000001</v>
      </c>
      <c r="I1566" s="174"/>
      <c r="L1566" s="170"/>
      <c r="M1566" s="175"/>
      <c r="T1566" s="176"/>
      <c r="AT1566" s="171" t="s">
        <v>230</v>
      </c>
      <c r="AU1566" s="171" t="s">
        <v>129</v>
      </c>
      <c r="AV1566" s="13" t="s">
        <v>138</v>
      </c>
      <c r="AW1566" s="13" t="s">
        <v>32</v>
      </c>
      <c r="AX1566" s="13" t="s">
        <v>77</v>
      </c>
      <c r="AY1566" s="171" t="s">
        <v>120</v>
      </c>
    </row>
    <row r="1567" spans="2:65" s="14" customFormat="1">
      <c r="B1567" s="177"/>
      <c r="D1567" s="146" t="s">
        <v>230</v>
      </c>
      <c r="E1567" s="178" t="s">
        <v>1</v>
      </c>
      <c r="F1567" s="179" t="s">
        <v>304</v>
      </c>
      <c r="H1567" s="180">
        <v>129.30000000000001</v>
      </c>
      <c r="I1567" s="181"/>
      <c r="L1567" s="177"/>
      <c r="M1567" s="182"/>
      <c r="T1567" s="183"/>
      <c r="AT1567" s="178" t="s">
        <v>230</v>
      </c>
      <c r="AU1567" s="178" t="s">
        <v>129</v>
      </c>
      <c r="AV1567" s="14" t="s">
        <v>142</v>
      </c>
      <c r="AW1567" s="14" t="s">
        <v>32</v>
      </c>
      <c r="AX1567" s="14" t="s">
        <v>85</v>
      </c>
      <c r="AY1567" s="178" t="s">
        <v>120</v>
      </c>
    </row>
    <row r="1568" spans="2:65" s="1" customFormat="1" ht="24.2" customHeight="1">
      <c r="B1568" s="132"/>
      <c r="C1568" s="133" t="s">
        <v>3321</v>
      </c>
      <c r="D1568" s="133" t="s">
        <v>123</v>
      </c>
      <c r="E1568" s="134" t="s">
        <v>3322</v>
      </c>
      <c r="F1568" s="135" t="s">
        <v>3323</v>
      </c>
      <c r="G1568" s="136" t="s">
        <v>228</v>
      </c>
      <c r="H1568" s="137">
        <v>52.5</v>
      </c>
      <c r="I1568" s="138"/>
      <c r="J1568" s="139">
        <f>ROUND(I1568*H1568,2)</f>
        <v>0</v>
      </c>
      <c r="K1568" s="135" t="s">
        <v>1</v>
      </c>
      <c r="L1568" s="32"/>
      <c r="M1568" s="140" t="s">
        <v>1</v>
      </c>
      <c r="N1568" s="141" t="s">
        <v>43</v>
      </c>
      <c r="P1568" s="142">
        <f>O1568*H1568</f>
        <v>0</v>
      </c>
      <c r="Q1568" s="142">
        <v>0</v>
      </c>
      <c r="R1568" s="142">
        <f>Q1568*H1568</f>
        <v>0</v>
      </c>
      <c r="S1568" s="142">
        <v>0</v>
      </c>
      <c r="T1568" s="143">
        <f>S1568*H1568</f>
        <v>0</v>
      </c>
      <c r="AR1568" s="144" t="s">
        <v>293</v>
      </c>
      <c r="AT1568" s="144" t="s">
        <v>123</v>
      </c>
      <c r="AU1568" s="144" t="s">
        <v>129</v>
      </c>
      <c r="AY1568" s="17" t="s">
        <v>120</v>
      </c>
      <c r="BE1568" s="145">
        <f>IF(N1568="základní",J1568,0)</f>
        <v>0</v>
      </c>
      <c r="BF1568" s="145">
        <f>IF(N1568="snížená",J1568,0)</f>
        <v>0</v>
      </c>
      <c r="BG1568" s="145">
        <f>IF(N1568="zákl. přenesená",J1568,0)</f>
        <v>0</v>
      </c>
      <c r="BH1568" s="145">
        <f>IF(N1568="sníž. přenesená",J1568,0)</f>
        <v>0</v>
      </c>
      <c r="BI1568" s="145">
        <f>IF(N1568="nulová",J1568,0)</f>
        <v>0</v>
      </c>
      <c r="BJ1568" s="17" t="s">
        <v>129</v>
      </c>
      <c r="BK1568" s="145">
        <f>ROUND(I1568*H1568,2)</f>
        <v>0</v>
      </c>
      <c r="BL1568" s="17" t="s">
        <v>293</v>
      </c>
      <c r="BM1568" s="144" t="s">
        <v>3324</v>
      </c>
    </row>
    <row r="1569" spans="2:65" s="12" customFormat="1">
      <c r="B1569" s="153"/>
      <c r="D1569" s="146" t="s">
        <v>230</v>
      </c>
      <c r="E1569" s="154" t="s">
        <v>1</v>
      </c>
      <c r="F1569" s="155" t="s">
        <v>3325</v>
      </c>
      <c r="H1569" s="156">
        <v>11.1</v>
      </c>
      <c r="I1569" s="157"/>
      <c r="L1569" s="153"/>
      <c r="M1569" s="158"/>
      <c r="T1569" s="159"/>
      <c r="AT1569" s="154" t="s">
        <v>230</v>
      </c>
      <c r="AU1569" s="154" t="s">
        <v>129</v>
      </c>
      <c r="AV1569" s="12" t="s">
        <v>129</v>
      </c>
      <c r="AW1569" s="12" t="s">
        <v>32</v>
      </c>
      <c r="AX1569" s="12" t="s">
        <v>77</v>
      </c>
      <c r="AY1569" s="154" t="s">
        <v>120</v>
      </c>
    </row>
    <row r="1570" spans="2:65" s="12" customFormat="1">
      <c r="B1570" s="153"/>
      <c r="D1570" s="146" t="s">
        <v>230</v>
      </c>
      <c r="E1570" s="154" t="s">
        <v>1</v>
      </c>
      <c r="F1570" s="155" t="s">
        <v>3326</v>
      </c>
      <c r="H1570" s="156">
        <v>15.15</v>
      </c>
      <c r="I1570" s="157"/>
      <c r="L1570" s="153"/>
      <c r="M1570" s="158"/>
      <c r="T1570" s="159"/>
      <c r="AT1570" s="154" t="s">
        <v>230</v>
      </c>
      <c r="AU1570" s="154" t="s">
        <v>129</v>
      </c>
      <c r="AV1570" s="12" t="s">
        <v>129</v>
      </c>
      <c r="AW1570" s="12" t="s">
        <v>32</v>
      </c>
      <c r="AX1570" s="12" t="s">
        <v>77</v>
      </c>
      <c r="AY1570" s="154" t="s">
        <v>120</v>
      </c>
    </row>
    <row r="1571" spans="2:65" s="12" customFormat="1">
      <c r="B1571" s="153"/>
      <c r="D1571" s="146" t="s">
        <v>230</v>
      </c>
      <c r="E1571" s="154" t="s">
        <v>1</v>
      </c>
      <c r="F1571" s="155" t="s">
        <v>3327</v>
      </c>
      <c r="H1571" s="156">
        <v>11.1</v>
      </c>
      <c r="I1571" s="157"/>
      <c r="L1571" s="153"/>
      <c r="M1571" s="158"/>
      <c r="T1571" s="159"/>
      <c r="AT1571" s="154" t="s">
        <v>230</v>
      </c>
      <c r="AU1571" s="154" t="s">
        <v>129</v>
      </c>
      <c r="AV1571" s="12" t="s">
        <v>129</v>
      </c>
      <c r="AW1571" s="12" t="s">
        <v>32</v>
      </c>
      <c r="AX1571" s="12" t="s">
        <v>77</v>
      </c>
      <c r="AY1571" s="154" t="s">
        <v>120</v>
      </c>
    </row>
    <row r="1572" spans="2:65" s="12" customFormat="1">
      <c r="B1572" s="153"/>
      <c r="D1572" s="146" t="s">
        <v>230</v>
      </c>
      <c r="E1572" s="154" t="s">
        <v>1</v>
      </c>
      <c r="F1572" s="155" t="s">
        <v>3328</v>
      </c>
      <c r="H1572" s="156">
        <v>15.15</v>
      </c>
      <c r="I1572" s="157"/>
      <c r="L1572" s="153"/>
      <c r="M1572" s="158"/>
      <c r="T1572" s="159"/>
      <c r="AT1572" s="154" t="s">
        <v>230</v>
      </c>
      <c r="AU1572" s="154" t="s">
        <v>129</v>
      </c>
      <c r="AV1572" s="12" t="s">
        <v>129</v>
      </c>
      <c r="AW1572" s="12" t="s">
        <v>32</v>
      </c>
      <c r="AX1572" s="12" t="s">
        <v>77</v>
      </c>
      <c r="AY1572" s="154" t="s">
        <v>120</v>
      </c>
    </row>
    <row r="1573" spans="2:65" s="13" customFormat="1">
      <c r="B1573" s="170"/>
      <c r="D1573" s="146" t="s">
        <v>230</v>
      </c>
      <c r="E1573" s="171" t="s">
        <v>1</v>
      </c>
      <c r="F1573" s="172" t="s">
        <v>512</v>
      </c>
      <c r="H1573" s="173">
        <v>52.5</v>
      </c>
      <c r="I1573" s="174"/>
      <c r="L1573" s="170"/>
      <c r="M1573" s="175"/>
      <c r="T1573" s="176"/>
      <c r="AT1573" s="171" t="s">
        <v>230</v>
      </c>
      <c r="AU1573" s="171" t="s">
        <v>129</v>
      </c>
      <c r="AV1573" s="13" t="s">
        <v>138</v>
      </c>
      <c r="AW1573" s="13" t="s">
        <v>32</v>
      </c>
      <c r="AX1573" s="13" t="s">
        <v>77</v>
      </c>
      <c r="AY1573" s="171" t="s">
        <v>120</v>
      </c>
    </row>
    <row r="1574" spans="2:65" s="14" customFormat="1">
      <c r="B1574" s="177"/>
      <c r="D1574" s="146" t="s">
        <v>230</v>
      </c>
      <c r="E1574" s="178" t="s">
        <v>1</v>
      </c>
      <c r="F1574" s="179" t="s">
        <v>304</v>
      </c>
      <c r="H1574" s="180">
        <v>52.5</v>
      </c>
      <c r="I1574" s="181"/>
      <c r="L1574" s="177"/>
      <c r="M1574" s="182"/>
      <c r="T1574" s="183"/>
      <c r="AT1574" s="178" t="s">
        <v>230</v>
      </c>
      <c r="AU1574" s="178" t="s">
        <v>129</v>
      </c>
      <c r="AV1574" s="14" t="s">
        <v>142</v>
      </c>
      <c r="AW1574" s="14" t="s">
        <v>32</v>
      </c>
      <c r="AX1574" s="14" t="s">
        <v>85</v>
      </c>
      <c r="AY1574" s="178" t="s">
        <v>120</v>
      </c>
    </row>
    <row r="1575" spans="2:65" s="1" customFormat="1" ht="21.75" customHeight="1">
      <c r="B1575" s="132"/>
      <c r="C1575" s="133" t="s">
        <v>3329</v>
      </c>
      <c r="D1575" s="133" t="s">
        <v>123</v>
      </c>
      <c r="E1575" s="134" t="s">
        <v>3330</v>
      </c>
      <c r="F1575" s="135" t="s">
        <v>3331</v>
      </c>
      <c r="G1575" s="136" t="s">
        <v>228</v>
      </c>
      <c r="H1575" s="137">
        <v>129.30000000000001</v>
      </c>
      <c r="I1575" s="138"/>
      <c r="J1575" s="139">
        <f>ROUND(I1575*H1575,2)</f>
        <v>0</v>
      </c>
      <c r="K1575" s="135" t="s">
        <v>127</v>
      </c>
      <c r="L1575" s="32"/>
      <c r="M1575" s="140" t="s">
        <v>1</v>
      </c>
      <c r="N1575" s="141" t="s">
        <v>43</v>
      </c>
      <c r="P1575" s="142">
        <f>O1575*H1575</f>
        <v>0</v>
      </c>
      <c r="Q1575" s="142">
        <v>2.0000000000000001E-4</v>
      </c>
      <c r="R1575" s="142">
        <f>Q1575*H1575</f>
        <v>2.5860000000000005E-2</v>
      </c>
      <c r="S1575" s="142">
        <v>0</v>
      </c>
      <c r="T1575" s="143">
        <f>S1575*H1575</f>
        <v>0</v>
      </c>
      <c r="AR1575" s="144" t="s">
        <v>293</v>
      </c>
      <c r="AT1575" s="144" t="s">
        <v>123</v>
      </c>
      <c r="AU1575" s="144" t="s">
        <v>129</v>
      </c>
      <c r="AY1575" s="17" t="s">
        <v>120</v>
      </c>
      <c r="BE1575" s="145">
        <f>IF(N1575="základní",J1575,0)</f>
        <v>0</v>
      </c>
      <c r="BF1575" s="145">
        <f>IF(N1575="snížená",J1575,0)</f>
        <v>0</v>
      </c>
      <c r="BG1575" s="145">
        <f>IF(N1575="zákl. přenesená",J1575,0)</f>
        <v>0</v>
      </c>
      <c r="BH1575" s="145">
        <f>IF(N1575="sníž. přenesená",J1575,0)</f>
        <v>0</v>
      </c>
      <c r="BI1575" s="145">
        <f>IF(N1575="nulová",J1575,0)</f>
        <v>0</v>
      </c>
      <c r="BJ1575" s="17" t="s">
        <v>129</v>
      </c>
      <c r="BK1575" s="145">
        <f>ROUND(I1575*H1575,2)</f>
        <v>0</v>
      </c>
      <c r="BL1575" s="17" t="s">
        <v>293</v>
      </c>
      <c r="BM1575" s="144" t="s">
        <v>3332</v>
      </c>
    </row>
    <row r="1576" spans="2:65" s="1" customFormat="1" ht="16.5" customHeight="1">
      <c r="B1576" s="132"/>
      <c r="C1576" s="133" t="s">
        <v>3333</v>
      </c>
      <c r="D1576" s="133" t="s">
        <v>123</v>
      </c>
      <c r="E1576" s="134" t="s">
        <v>3334</v>
      </c>
      <c r="F1576" s="135" t="s">
        <v>3335</v>
      </c>
      <c r="G1576" s="136" t="s">
        <v>339</v>
      </c>
      <c r="H1576" s="137">
        <v>43.1</v>
      </c>
      <c r="I1576" s="138"/>
      <c r="J1576" s="139">
        <f>ROUND(I1576*H1576,2)</f>
        <v>0</v>
      </c>
      <c r="K1576" s="135" t="s">
        <v>127</v>
      </c>
      <c r="L1576" s="32"/>
      <c r="M1576" s="140" t="s">
        <v>1</v>
      </c>
      <c r="N1576" s="141" t="s">
        <v>43</v>
      </c>
      <c r="P1576" s="142">
        <f>O1576*H1576</f>
        <v>0</v>
      </c>
      <c r="Q1576" s="142">
        <v>2.0000000000000002E-5</v>
      </c>
      <c r="R1576" s="142">
        <f>Q1576*H1576</f>
        <v>8.6200000000000014E-4</v>
      </c>
      <c r="S1576" s="142">
        <v>0</v>
      </c>
      <c r="T1576" s="143">
        <f>S1576*H1576</f>
        <v>0</v>
      </c>
      <c r="AR1576" s="144" t="s">
        <v>293</v>
      </c>
      <c r="AT1576" s="144" t="s">
        <v>123</v>
      </c>
      <c r="AU1576" s="144" t="s">
        <v>129</v>
      </c>
      <c r="AY1576" s="17" t="s">
        <v>120</v>
      </c>
      <c r="BE1576" s="145">
        <f>IF(N1576="základní",J1576,0)</f>
        <v>0</v>
      </c>
      <c r="BF1576" s="145">
        <f>IF(N1576="snížená",J1576,0)</f>
        <v>0</v>
      </c>
      <c r="BG1576" s="145">
        <f>IF(N1576="zákl. přenesená",J1576,0)</f>
        <v>0</v>
      </c>
      <c r="BH1576" s="145">
        <f>IF(N1576="sníž. přenesená",J1576,0)</f>
        <v>0</v>
      </c>
      <c r="BI1576" s="145">
        <f>IF(N1576="nulová",J1576,0)</f>
        <v>0</v>
      </c>
      <c r="BJ1576" s="17" t="s">
        <v>129</v>
      </c>
      <c r="BK1576" s="145">
        <f>ROUND(I1576*H1576,2)</f>
        <v>0</v>
      </c>
      <c r="BL1576" s="17" t="s">
        <v>293</v>
      </c>
      <c r="BM1576" s="144" t="s">
        <v>3336</v>
      </c>
    </row>
    <row r="1577" spans="2:65" s="12" customFormat="1">
      <c r="B1577" s="153"/>
      <c r="D1577" s="146" t="s">
        <v>230</v>
      </c>
      <c r="E1577" s="154" t="s">
        <v>1</v>
      </c>
      <c r="F1577" s="155" t="s">
        <v>3337</v>
      </c>
      <c r="H1577" s="156">
        <v>21.55</v>
      </c>
      <c r="I1577" s="157"/>
      <c r="L1577" s="153"/>
      <c r="M1577" s="158"/>
      <c r="T1577" s="159"/>
      <c r="AT1577" s="154" t="s">
        <v>230</v>
      </c>
      <c r="AU1577" s="154" t="s">
        <v>129</v>
      </c>
      <c r="AV1577" s="12" t="s">
        <v>129</v>
      </c>
      <c r="AW1577" s="12" t="s">
        <v>32</v>
      </c>
      <c r="AX1577" s="12" t="s">
        <v>77</v>
      </c>
      <c r="AY1577" s="154" t="s">
        <v>120</v>
      </c>
    </row>
    <row r="1578" spans="2:65" s="12" customFormat="1">
      <c r="B1578" s="153"/>
      <c r="D1578" s="146" t="s">
        <v>230</v>
      </c>
      <c r="E1578" s="154" t="s">
        <v>1</v>
      </c>
      <c r="F1578" s="155" t="s">
        <v>3338</v>
      </c>
      <c r="H1578" s="156">
        <v>21.55</v>
      </c>
      <c r="I1578" s="157"/>
      <c r="L1578" s="153"/>
      <c r="M1578" s="158"/>
      <c r="T1578" s="159"/>
      <c r="AT1578" s="154" t="s">
        <v>230</v>
      </c>
      <c r="AU1578" s="154" t="s">
        <v>129</v>
      </c>
      <c r="AV1578" s="12" t="s">
        <v>129</v>
      </c>
      <c r="AW1578" s="12" t="s">
        <v>32</v>
      </c>
      <c r="AX1578" s="12" t="s">
        <v>77</v>
      </c>
      <c r="AY1578" s="154" t="s">
        <v>120</v>
      </c>
    </row>
    <row r="1579" spans="2:65" s="13" customFormat="1">
      <c r="B1579" s="170"/>
      <c r="D1579" s="146" t="s">
        <v>230</v>
      </c>
      <c r="E1579" s="171" t="s">
        <v>1</v>
      </c>
      <c r="F1579" s="172" t="s">
        <v>512</v>
      </c>
      <c r="H1579" s="173">
        <v>43.1</v>
      </c>
      <c r="I1579" s="174"/>
      <c r="L1579" s="170"/>
      <c r="M1579" s="175"/>
      <c r="T1579" s="176"/>
      <c r="AT1579" s="171" t="s">
        <v>230</v>
      </c>
      <c r="AU1579" s="171" t="s">
        <v>129</v>
      </c>
      <c r="AV1579" s="13" t="s">
        <v>138</v>
      </c>
      <c r="AW1579" s="13" t="s">
        <v>32</v>
      </c>
      <c r="AX1579" s="13" t="s">
        <v>77</v>
      </c>
      <c r="AY1579" s="171" t="s">
        <v>120</v>
      </c>
    </row>
    <row r="1580" spans="2:65" s="14" customFormat="1">
      <c r="B1580" s="177"/>
      <c r="D1580" s="146" t="s">
        <v>230</v>
      </c>
      <c r="E1580" s="178" t="s">
        <v>1</v>
      </c>
      <c r="F1580" s="179" t="s">
        <v>304</v>
      </c>
      <c r="H1580" s="180">
        <v>43.1</v>
      </c>
      <c r="I1580" s="181"/>
      <c r="L1580" s="177"/>
      <c r="M1580" s="182"/>
      <c r="T1580" s="183"/>
      <c r="AT1580" s="178" t="s">
        <v>230</v>
      </c>
      <c r="AU1580" s="178" t="s">
        <v>129</v>
      </c>
      <c r="AV1580" s="14" t="s">
        <v>142</v>
      </c>
      <c r="AW1580" s="14" t="s">
        <v>32</v>
      </c>
      <c r="AX1580" s="14" t="s">
        <v>85</v>
      </c>
      <c r="AY1580" s="178" t="s">
        <v>120</v>
      </c>
    </row>
    <row r="1581" spans="2:65" s="1" customFormat="1" ht="21.75" customHeight="1">
      <c r="B1581" s="132"/>
      <c r="C1581" s="133" t="s">
        <v>3339</v>
      </c>
      <c r="D1581" s="133" t="s">
        <v>123</v>
      </c>
      <c r="E1581" s="134" t="s">
        <v>3340</v>
      </c>
      <c r="F1581" s="135" t="s">
        <v>3341</v>
      </c>
      <c r="G1581" s="136" t="s">
        <v>339</v>
      </c>
      <c r="H1581" s="137">
        <v>12</v>
      </c>
      <c r="I1581" s="138"/>
      <c r="J1581" s="139">
        <f>ROUND(I1581*H1581,2)</f>
        <v>0</v>
      </c>
      <c r="K1581" s="135" t="s">
        <v>127</v>
      </c>
      <c r="L1581" s="32"/>
      <c r="M1581" s="140" t="s">
        <v>1</v>
      </c>
      <c r="N1581" s="141" t="s">
        <v>43</v>
      </c>
      <c r="P1581" s="142">
        <f>O1581*H1581</f>
        <v>0</v>
      </c>
      <c r="Q1581" s="142">
        <v>5.1900000000000002E-3</v>
      </c>
      <c r="R1581" s="142">
        <f>Q1581*H1581</f>
        <v>6.2280000000000002E-2</v>
      </c>
      <c r="S1581" s="142">
        <v>0</v>
      </c>
      <c r="T1581" s="143">
        <f>S1581*H1581</f>
        <v>0</v>
      </c>
      <c r="AR1581" s="144" t="s">
        <v>293</v>
      </c>
      <c r="AT1581" s="144" t="s">
        <v>123</v>
      </c>
      <c r="AU1581" s="144" t="s">
        <v>129</v>
      </c>
      <c r="AY1581" s="17" t="s">
        <v>120</v>
      </c>
      <c r="BE1581" s="145">
        <f>IF(N1581="základní",J1581,0)</f>
        <v>0</v>
      </c>
      <c r="BF1581" s="145">
        <f>IF(N1581="snížená",J1581,0)</f>
        <v>0</v>
      </c>
      <c r="BG1581" s="145">
        <f>IF(N1581="zákl. přenesená",J1581,0)</f>
        <v>0</v>
      </c>
      <c r="BH1581" s="145">
        <f>IF(N1581="sníž. přenesená",J1581,0)</f>
        <v>0</v>
      </c>
      <c r="BI1581" s="145">
        <f>IF(N1581="nulová",J1581,0)</f>
        <v>0</v>
      </c>
      <c r="BJ1581" s="17" t="s">
        <v>129</v>
      </c>
      <c r="BK1581" s="145">
        <f>ROUND(I1581*H1581,2)</f>
        <v>0</v>
      </c>
      <c r="BL1581" s="17" t="s">
        <v>293</v>
      </c>
      <c r="BM1581" s="144" t="s">
        <v>3342</v>
      </c>
    </row>
    <row r="1582" spans="2:65" s="12" customFormat="1">
      <c r="B1582" s="153"/>
      <c r="D1582" s="146" t="s">
        <v>230</v>
      </c>
      <c r="E1582" s="154" t="s">
        <v>1</v>
      </c>
      <c r="F1582" s="155" t="s">
        <v>3343</v>
      </c>
      <c r="H1582" s="156">
        <v>12</v>
      </c>
      <c r="I1582" s="157"/>
      <c r="L1582" s="153"/>
      <c r="M1582" s="158"/>
      <c r="T1582" s="159"/>
      <c r="AT1582" s="154" t="s">
        <v>230</v>
      </c>
      <c r="AU1582" s="154" t="s">
        <v>129</v>
      </c>
      <c r="AV1582" s="12" t="s">
        <v>129</v>
      </c>
      <c r="AW1582" s="12" t="s">
        <v>32</v>
      </c>
      <c r="AX1582" s="12" t="s">
        <v>85</v>
      </c>
      <c r="AY1582" s="154" t="s">
        <v>120</v>
      </c>
    </row>
    <row r="1583" spans="2:65" s="1" customFormat="1" ht="33" customHeight="1">
      <c r="B1583" s="132"/>
      <c r="C1583" s="133" t="s">
        <v>3344</v>
      </c>
      <c r="D1583" s="133" t="s">
        <v>123</v>
      </c>
      <c r="E1583" s="134" t="s">
        <v>3345</v>
      </c>
      <c r="F1583" s="135" t="s">
        <v>3346</v>
      </c>
      <c r="G1583" s="136" t="s">
        <v>228</v>
      </c>
      <c r="H1583" s="137">
        <v>21</v>
      </c>
      <c r="I1583" s="138"/>
      <c r="J1583" s="139">
        <f>ROUND(I1583*H1583,2)</f>
        <v>0</v>
      </c>
      <c r="K1583" s="135" t="s">
        <v>127</v>
      </c>
      <c r="L1583" s="32"/>
      <c r="M1583" s="140" t="s">
        <v>1</v>
      </c>
      <c r="N1583" s="141" t="s">
        <v>43</v>
      </c>
      <c r="P1583" s="142">
        <f>O1583*H1583</f>
        <v>0</v>
      </c>
      <c r="Q1583" s="142">
        <v>1.6100000000000001E-3</v>
      </c>
      <c r="R1583" s="142">
        <f>Q1583*H1583</f>
        <v>3.381E-2</v>
      </c>
      <c r="S1583" s="142">
        <v>0</v>
      </c>
      <c r="T1583" s="143">
        <f>S1583*H1583</f>
        <v>0</v>
      </c>
      <c r="AR1583" s="144" t="s">
        <v>293</v>
      </c>
      <c r="AT1583" s="144" t="s">
        <v>123</v>
      </c>
      <c r="AU1583" s="144" t="s">
        <v>129</v>
      </c>
      <c r="AY1583" s="17" t="s">
        <v>120</v>
      </c>
      <c r="BE1583" s="145">
        <f>IF(N1583="základní",J1583,0)</f>
        <v>0</v>
      </c>
      <c r="BF1583" s="145">
        <f>IF(N1583="snížená",J1583,0)</f>
        <v>0</v>
      </c>
      <c r="BG1583" s="145">
        <f>IF(N1583="zákl. přenesená",J1583,0)</f>
        <v>0</v>
      </c>
      <c r="BH1583" s="145">
        <f>IF(N1583="sníž. přenesená",J1583,0)</f>
        <v>0</v>
      </c>
      <c r="BI1583" s="145">
        <f>IF(N1583="nulová",J1583,0)</f>
        <v>0</v>
      </c>
      <c r="BJ1583" s="17" t="s">
        <v>129</v>
      </c>
      <c r="BK1583" s="145">
        <f>ROUND(I1583*H1583,2)</f>
        <v>0</v>
      </c>
      <c r="BL1583" s="17" t="s">
        <v>293</v>
      </c>
      <c r="BM1583" s="144" t="s">
        <v>3347</v>
      </c>
    </row>
    <row r="1584" spans="2:65" s="12" customFormat="1">
      <c r="B1584" s="153"/>
      <c r="D1584" s="146" t="s">
        <v>230</v>
      </c>
      <c r="E1584" s="154" t="s">
        <v>1</v>
      </c>
      <c r="F1584" s="155" t="s">
        <v>3348</v>
      </c>
      <c r="H1584" s="156">
        <v>21</v>
      </c>
      <c r="I1584" s="157"/>
      <c r="L1584" s="153"/>
      <c r="M1584" s="158"/>
      <c r="T1584" s="159"/>
      <c r="AT1584" s="154" t="s">
        <v>230</v>
      </c>
      <c r="AU1584" s="154" t="s">
        <v>129</v>
      </c>
      <c r="AV1584" s="12" t="s">
        <v>129</v>
      </c>
      <c r="AW1584" s="12" t="s">
        <v>32</v>
      </c>
      <c r="AX1584" s="12" t="s">
        <v>85</v>
      </c>
      <c r="AY1584" s="154" t="s">
        <v>120</v>
      </c>
    </row>
    <row r="1585" spans="2:65" s="1" customFormat="1" ht="16.5" customHeight="1">
      <c r="B1585" s="132"/>
      <c r="C1585" s="133" t="s">
        <v>3349</v>
      </c>
      <c r="D1585" s="133" t="s">
        <v>123</v>
      </c>
      <c r="E1585" s="134" t="s">
        <v>3350</v>
      </c>
      <c r="F1585" s="135" t="s">
        <v>3351</v>
      </c>
      <c r="G1585" s="136" t="s">
        <v>339</v>
      </c>
      <c r="H1585" s="137">
        <v>6</v>
      </c>
      <c r="I1585" s="138"/>
      <c r="J1585" s="139">
        <f>ROUND(I1585*H1585,2)</f>
        <v>0</v>
      </c>
      <c r="K1585" s="135" t="s">
        <v>127</v>
      </c>
      <c r="L1585" s="32"/>
      <c r="M1585" s="140" t="s">
        <v>1</v>
      </c>
      <c r="N1585" s="141" t="s">
        <v>43</v>
      </c>
      <c r="P1585" s="142">
        <f>O1585*H1585</f>
        <v>0</v>
      </c>
      <c r="Q1585" s="142">
        <v>1.6199999999999999E-3</v>
      </c>
      <c r="R1585" s="142">
        <f>Q1585*H1585</f>
        <v>9.7199999999999995E-3</v>
      </c>
      <c r="S1585" s="142">
        <v>0</v>
      </c>
      <c r="T1585" s="143">
        <f>S1585*H1585</f>
        <v>0</v>
      </c>
      <c r="AR1585" s="144" t="s">
        <v>293</v>
      </c>
      <c r="AT1585" s="144" t="s">
        <v>123</v>
      </c>
      <c r="AU1585" s="144" t="s">
        <v>129</v>
      </c>
      <c r="AY1585" s="17" t="s">
        <v>120</v>
      </c>
      <c r="BE1585" s="145">
        <f>IF(N1585="základní",J1585,0)</f>
        <v>0</v>
      </c>
      <c r="BF1585" s="145">
        <f>IF(N1585="snížená",J1585,0)</f>
        <v>0</v>
      </c>
      <c r="BG1585" s="145">
        <f>IF(N1585="zákl. přenesená",J1585,0)</f>
        <v>0</v>
      </c>
      <c r="BH1585" s="145">
        <f>IF(N1585="sníž. přenesená",J1585,0)</f>
        <v>0</v>
      </c>
      <c r="BI1585" s="145">
        <f>IF(N1585="nulová",J1585,0)</f>
        <v>0</v>
      </c>
      <c r="BJ1585" s="17" t="s">
        <v>129</v>
      </c>
      <c r="BK1585" s="145">
        <f>ROUND(I1585*H1585,2)</f>
        <v>0</v>
      </c>
      <c r="BL1585" s="17" t="s">
        <v>293</v>
      </c>
      <c r="BM1585" s="144" t="s">
        <v>3352</v>
      </c>
    </row>
    <row r="1586" spans="2:65" s="12" customFormat="1">
      <c r="B1586" s="153"/>
      <c r="D1586" s="146" t="s">
        <v>230</v>
      </c>
      <c r="E1586" s="154" t="s">
        <v>1</v>
      </c>
      <c r="F1586" s="155" t="s">
        <v>3353</v>
      </c>
      <c r="H1586" s="156">
        <v>6</v>
      </c>
      <c r="I1586" s="157"/>
      <c r="L1586" s="153"/>
      <c r="M1586" s="158"/>
      <c r="T1586" s="159"/>
      <c r="AT1586" s="154" t="s">
        <v>230</v>
      </c>
      <c r="AU1586" s="154" t="s">
        <v>129</v>
      </c>
      <c r="AV1586" s="12" t="s">
        <v>129</v>
      </c>
      <c r="AW1586" s="12" t="s">
        <v>32</v>
      </c>
      <c r="AX1586" s="12" t="s">
        <v>85</v>
      </c>
      <c r="AY1586" s="154" t="s">
        <v>120</v>
      </c>
    </row>
    <row r="1587" spans="2:65" s="1" customFormat="1" ht="16.5" customHeight="1">
      <c r="B1587" s="132"/>
      <c r="C1587" s="133" t="s">
        <v>3354</v>
      </c>
      <c r="D1587" s="133" t="s">
        <v>123</v>
      </c>
      <c r="E1587" s="134" t="s">
        <v>3355</v>
      </c>
      <c r="F1587" s="135" t="s">
        <v>3356</v>
      </c>
      <c r="G1587" s="136" t="s">
        <v>339</v>
      </c>
      <c r="H1587" s="137">
        <v>30</v>
      </c>
      <c r="I1587" s="138"/>
      <c r="J1587" s="139">
        <f>ROUND(I1587*H1587,2)</f>
        <v>0</v>
      </c>
      <c r="K1587" s="135" t="s">
        <v>127</v>
      </c>
      <c r="L1587" s="32"/>
      <c r="M1587" s="140" t="s">
        <v>1</v>
      </c>
      <c r="N1587" s="141" t="s">
        <v>43</v>
      </c>
      <c r="P1587" s="142">
        <f>O1587*H1587</f>
        <v>0</v>
      </c>
      <c r="Q1587" s="142">
        <v>9.1E-4</v>
      </c>
      <c r="R1587" s="142">
        <f>Q1587*H1587</f>
        <v>2.7300000000000001E-2</v>
      </c>
      <c r="S1587" s="142">
        <v>0</v>
      </c>
      <c r="T1587" s="143">
        <f>S1587*H1587</f>
        <v>0</v>
      </c>
      <c r="AR1587" s="144" t="s">
        <v>293</v>
      </c>
      <c r="AT1587" s="144" t="s">
        <v>123</v>
      </c>
      <c r="AU1587" s="144" t="s">
        <v>129</v>
      </c>
      <c r="AY1587" s="17" t="s">
        <v>120</v>
      </c>
      <c r="BE1587" s="145">
        <f>IF(N1587="základní",J1587,0)</f>
        <v>0</v>
      </c>
      <c r="BF1587" s="145">
        <f>IF(N1587="snížená",J1587,0)</f>
        <v>0</v>
      </c>
      <c r="BG1587" s="145">
        <f>IF(N1587="zákl. přenesená",J1587,0)</f>
        <v>0</v>
      </c>
      <c r="BH1587" s="145">
        <f>IF(N1587="sníž. přenesená",J1587,0)</f>
        <v>0</v>
      </c>
      <c r="BI1587" s="145">
        <f>IF(N1587="nulová",J1587,0)</f>
        <v>0</v>
      </c>
      <c r="BJ1587" s="17" t="s">
        <v>129</v>
      </c>
      <c r="BK1587" s="145">
        <f>ROUND(I1587*H1587,2)</f>
        <v>0</v>
      </c>
      <c r="BL1587" s="17" t="s">
        <v>293</v>
      </c>
      <c r="BM1587" s="144" t="s">
        <v>3357</v>
      </c>
    </row>
    <row r="1588" spans="2:65" s="12" customFormat="1">
      <c r="B1588" s="153"/>
      <c r="D1588" s="146" t="s">
        <v>230</v>
      </c>
      <c r="E1588" s="154" t="s">
        <v>1</v>
      </c>
      <c r="F1588" s="155" t="s">
        <v>3358</v>
      </c>
      <c r="H1588" s="156">
        <v>30</v>
      </c>
      <c r="I1588" s="157"/>
      <c r="L1588" s="153"/>
      <c r="M1588" s="158"/>
      <c r="T1588" s="159"/>
      <c r="AT1588" s="154" t="s">
        <v>230</v>
      </c>
      <c r="AU1588" s="154" t="s">
        <v>129</v>
      </c>
      <c r="AV1588" s="12" t="s">
        <v>129</v>
      </c>
      <c r="AW1588" s="12" t="s">
        <v>32</v>
      </c>
      <c r="AX1588" s="12" t="s">
        <v>85</v>
      </c>
      <c r="AY1588" s="154" t="s">
        <v>120</v>
      </c>
    </row>
    <row r="1589" spans="2:65" s="1" customFormat="1" ht="37.9" customHeight="1">
      <c r="B1589" s="132"/>
      <c r="C1589" s="133" t="s">
        <v>3359</v>
      </c>
      <c r="D1589" s="133" t="s">
        <v>123</v>
      </c>
      <c r="E1589" s="134" t="s">
        <v>3360</v>
      </c>
      <c r="F1589" s="135" t="s">
        <v>3361</v>
      </c>
      <c r="G1589" s="136" t="s">
        <v>228</v>
      </c>
      <c r="H1589" s="137">
        <v>5.7</v>
      </c>
      <c r="I1589" s="138"/>
      <c r="J1589" s="139">
        <f>ROUND(I1589*H1589,2)</f>
        <v>0</v>
      </c>
      <c r="K1589" s="135" t="s">
        <v>127</v>
      </c>
      <c r="L1589" s="32"/>
      <c r="M1589" s="140" t="s">
        <v>1</v>
      </c>
      <c r="N1589" s="141" t="s">
        <v>43</v>
      </c>
      <c r="P1589" s="142">
        <f>O1589*H1589</f>
        <v>0</v>
      </c>
      <c r="Q1589" s="142">
        <v>2.964E-2</v>
      </c>
      <c r="R1589" s="142">
        <f>Q1589*H1589</f>
        <v>0.16894800000000001</v>
      </c>
      <c r="S1589" s="142">
        <v>0</v>
      </c>
      <c r="T1589" s="143">
        <f>S1589*H1589</f>
        <v>0</v>
      </c>
      <c r="AR1589" s="144" t="s">
        <v>293</v>
      </c>
      <c r="AT1589" s="144" t="s">
        <v>123</v>
      </c>
      <c r="AU1589" s="144" t="s">
        <v>129</v>
      </c>
      <c r="AY1589" s="17" t="s">
        <v>120</v>
      </c>
      <c r="BE1589" s="145">
        <f>IF(N1589="základní",J1589,0)</f>
        <v>0</v>
      </c>
      <c r="BF1589" s="145">
        <f>IF(N1589="snížená",J1589,0)</f>
        <v>0</v>
      </c>
      <c r="BG1589" s="145">
        <f>IF(N1589="zákl. přenesená",J1589,0)</f>
        <v>0</v>
      </c>
      <c r="BH1589" s="145">
        <f>IF(N1589="sníž. přenesená",J1589,0)</f>
        <v>0</v>
      </c>
      <c r="BI1589" s="145">
        <f>IF(N1589="nulová",J1589,0)</f>
        <v>0</v>
      </c>
      <c r="BJ1589" s="17" t="s">
        <v>129</v>
      </c>
      <c r="BK1589" s="145">
        <f>ROUND(I1589*H1589,2)</f>
        <v>0</v>
      </c>
      <c r="BL1589" s="17" t="s">
        <v>293</v>
      </c>
      <c r="BM1589" s="144" t="s">
        <v>3362</v>
      </c>
    </row>
    <row r="1590" spans="2:65" s="12" customFormat="1">
      <c r="B1590" s="153"/>
      <c r="D1590" s="146" t="s">
        <v>230</v>
      </c>
      <c r="E1590" s="154" t="s">
        <v>1</v>
      </c>
      <c r="F1590" s="155" t="s">
        <v>3363</v>
      </c>
      <c r="H1590" s="156">
        <v>2.85</v>
      </c>
      <c r="I1590" s="157"/>
      <c r="L1590" s="153"/>
      <c r="M1590" s="158"/>
      <c r="T1590" s="159"/>
      <c r="AT1590" s="154" t="s">
        <v>230</v>
      </c>
      <c r="AU1590" s="154" t="s">
        <v>129</v>
      </c>
      <c r="AV1590" s="12" t="s">
        <v>129</v>
      </c>
      <c r="AW1590" s="12" t="s">
        <v>32</v>
      </c>
      <c r="AX1590" s="12" t="s">
        <v>77</v>
      </c>
      <c r="AY1590" s="154" t="s">
        <v>120</v>
      </c>
    </row>
    <row r="1591" spans="2:65" s="12" customFormat="1">
      <c r="B1591" s="153"/>
      <c r="D1591" s="146" t="s">
        <v>230</v>
      </c>
      <c r="E1591" s="154" t="s">
        <v>1</v>
      </c>
      <c r="F1591" s="155" t="s">
        <v>3364</v>
      </c>
      <c r="H1591" s="156">
        <v>2.85</v>
      </c>
      <c r="I1591" s="157"/>
      <c r="L1591" s="153"/>
      <c r="M1591" s="158"/>
      <c r="T1591" s="159"/>
      <c r="AT1591" s="154" t="s">
        <v>230</v>
      </c>
      <c r="AU1591" s="154" t="s">
        <v>129</v>
      </c>
      <c r="AV1591" s="12" t="s">
        <v>129</v>
      </c>
      <c r="AW1591" s="12" t="s">
        <v>32</v>
      </c>
      <c r="AX1591" s="12" t="s">
        <v>77</v>
      </c>
      <c r="AY1591" s="154" t="s">
        <v>120</v>
      </c>
    </row>
    <row r="1592" spans="2:65" s="14" customFormat="1">
      <c r="B1592" s="177"/>
      <c r="D1592" s="146" t="s">
        <v>230</v>
      </c>
      <c r="E1592" s="178" t="s">
        <v>1</v>
      </c>
      <c r="F1592" s="179" t="s">
        <v>304</v>
      </c>
      <c r="H1592" s="180">
        <v>5.7</v>
      </c>
      <c r="I1592" s="181"/>
      <c r="L1592" s="177"/>
      <c r="M1592" s="182"/>
      <c r="T1592" s="183"/>
      <c r="AT1592" s="178" t="s">
        <v>230</v>
      </c>
      <c r="AU1592" s="178" t="s">
        <v>129</v>
      </c>
      <c r="AV1592" s="14" t="s">
        <v>142</v>
      </c>
      <c r="AW1592" s="14" t="s">
        <v>32</v>
      </c>
      <c r="AX1592" s="14" t="s">
        <v>85</v>
      </c>
      <c r="AY1592" s="178" t="s">
        <v>120</v>
      </c>
    </row>
    <row r="1593" spans="2:65" s="1" customFormat="1" ht="24.2" customHeight="1">
      <c r="B1593" s="132"/>
      <c r="C1593" s="133" t="s">
        <v>3365</v>
      </c>
      <c r="D1593" s="133" t="s">
        <v>123</v>
      </c>
      <c r="E1593" s="134" t="s">
        <v>3366</v>
      </c>
      <c r="F1593" s="135" t="s">
        <v>3367</v>
      </c>
      <c r="G1593" s="136" t="s">
        <v>228</v>
      </c>
      <c r="H1593" s="137">
        <v>86.6</v>
      </c>
      <c r="I1593" s="138"/>
      <c r="J1593" s="139">
        <f>ROUND(I1593*H1593,2)</f>
        <v>0</v>
      </c>
      <c r="K1593" s="135" t="s">
        <v>127</v>
      </c>
      <c r="L1593" s="32"/>
      <c r="M1593" s="140" t="s">
        <v>1</v>
      </c>
      <c r="N1593" s="141" t="s">
        <v>43</v>
      </c>
      <c r="P1593" s="142">
        <f>O1593*H1593</f>
        <v>0</v>
      </c>
      <c r="Q1593" s="142">
        <v>1.2200000000000001E-2</v>
      </c>
      <c r="R1593" s="142">
        <f>Q1593*H1593</f>
        <v>1.0565199999999999</v>
      </c>
      <c r="S1593" s="142">
        <v>0</v>
      </c>
      <c r="T1593" s="143">
        <f>S1593*H1593</f>
        <v>0</v>
      </c>
      <c r="AR1593" s="144" t="s">
        <v>293</v>
      </c>
      <c r="AT1593" s="144" t="s">
        <v>123</v>
      </c>
      <c r="AU1593" s="144" t="s">
        <v>129</v>
      </c>
      <c r="AY1593" s="17" t="s">
        <v>120</v>
      </c>
      <c r="BE1593" s="145">
        <f>IF(N1593="základní",J1593,0)</f>
        <v>0</v>
      </c>
      <c r="BF1593" s="145">
        <f>IF(N1593="snížená",J1593,0)</f>
        <v>0</v>
      </c>
      <c r="BG1593" s="145">
        <f>IF(N1593="zákl. přenesená",J1593,0)</f>
        <v>0</v>
      </c>
      <c r="BH1593" s="145">
        <f>IF(N1593="sníž. přenesená",J1593,0)</f>
        <v>0</v>
      </c>
      <c r="BI1593" s="145">
        <f>IF(N1593="nulová",J1593,0)</f>
        <v>0</v>
      </c>
      <c r="BJ1593" s="17" t="s">
        <v>129</v>
      </c>
      <c r="BK1593" s="145">
        <f>ROUND(I1593*H1593,2)</f>
        <v>0</v>
      </c>
      <c r="BL1593" s="17" t="s">
        <v>293</v>
      </c>
      <c r="BM1593" s="144" t="s">
        <v>3368</v>
      </c>
    </row>
    <row r="1594" spans="2:65" s="12" customFormat="1">
      <c r="B1594" s="153"/>
      <c r="D1594" s="146" t="s">
        <v>230</v>
      </c>
      <c r="E1594" s="154" t="s">
        <v>1</v>
      </c>
      <c r="F1594" s="155" t="s">
        <v>3369</v>
      </c>
      <c r="H1594" s="156">
        <v>43.3</v>
      </c>
      <c r="I1594" s="157"/>
      <c r="L1594" s="153"/>
      <c r="M1594" s="158"/>
      <c r="T1594" s="159"/>
      <c r="AT1594" s="154" t="s">
        <v>230</v>
      </c>
      <c r="AU1594" s="154" t="s">
        <v>129</v>
      </c>
      <c r="AV1594" s="12" t="s">
        <v>129</v>
      </c>
      <c r="AW1594" s="12" t="s">
        <v>32</v>
      </c>
      <c r="AX1594" s="12" t="s">
        <v>77</v>
      </c>
      <c r="AY1594" s="154" t="s">
        <v>120</v>
      </c>
    </row>
    <row r="1595" spans="2:65" s="12" customFormat="1">
      <c r="B1595" s="153"/>
      <c r="D1595" s="146" t="s">
        <v>230</v>
      </c>
      <c r="E1595" s="154" t="s">
        <v>1</v>
      </c>
      <c r="F1595" s="155" t="s">
        <v>3369</v>
      </c>
      <c r="H1595" s="156">
        <v>43.3</v>
      </c>
      <c r="I1595" s="157"/>
      <c r="L1595" s="153"/>
      <c r="M1595" s="158"/>
      <c r="T1595" s="159"/>
      <c r="AT1595" s="154" t="s">
        <v>230</v>
      </c>
      <c r="AU1595" s="154" t="s">
        <v>129</v>
      </c>
      <c r="AV1595" s="12" t="s">
        <v>129</v>
      </c>
      <c r="AW1595" s="12" t="s">
        <v>32</v>
      </c>
      <c r="AX1595" s="12" t="s">
        <v>77</v>
      </c>
      <c r="AY1595" s="154" t="s">
        <v>120</v>
      </c>
    </row>
    <row r="1596" spans="2:65" s="13" customFormat="1">
      <c r="B1596" s="170"/>
      <c r="D1596" s="146" t="s">
        <v>230</v>
      </c>
      <c r="E1596" s="171" t="s">
        <v>1</v>
      </c>
      <c r="F1596" s="172" t="s">
        <v>512</v>
      </c>
      <c r="H1596" s="173">
        <v>86.6</v>
      </c>
      <c r="I1596" s="174"/>
      <c r="L1596" s="170"/>
      <c r="M1596" s="175"/>
      <c r="T1596" s="176"/>
      <c r="AT1596" s="171" t="s">
        <v>230</v>
      </c>
      <c r="AU1596" s="171" t="s">
        <v>129</v>
      </c>
      <c r="AV1596" s="13" t="s">
        <v>138</v>
      </c>
      <c r="AW1596" s="13" t="s">
        <v>32</v>
      </c>
      <c r="AX1596" s="13" t="s">
        <v>77</v>
      </c>
      <c r="AY1596" s="171" t="s">
        <v>120</v>
      </c>
    </row>
    <row r="1597" spans="2:65" s="14" customFormat="1">
      <c r="B1597" s="177"/>
      <c r="D1597" s="146" t="s">
        <v>230</v>
      </c>
      <c r="E1597" s="178" t="s">
        <v>1</v>
      </c>
      <c r="F1597" s="179" t="s">
        <v>304</v>
      </c>
      <c r="H1597" s="180">
        <v>86.6</v>
      </c>
      <c r="I1597" s="181"/>
      <c r="L1597" s="177"/>
      <c r="M1597" s="182"/>
      <c r="T1597" s="183"/>
      <c r="AT1597" s="178" t="s">
        <v>230</v>
      </c>
      <c r="AU1597" s="178" t="s">
        <v>129</v>
      </c>
      <c r="AV1597" s="14" t="s">
        <v>142</v>
      </c>
      <c r="AW1597" s="14" t="s">
        <v>32</v>
      </c>
      <c r="AX1597" s="14" t="s">
        <v>85</v>
      </c>
      <c r="AY1597" s="178" t="s">
        <v>120</v>
      </c>
    </row>
    <row r="1598" spans="2:65" s="1" customFormat="1" ht="24.2" customHeight="1">
      <c r="B1598" s="132"/>
      <c r="C1598" s="133" t="s">
        <v>3370</v>
      </c>
      <c r="D1598" s="133" t="s">
        <v>123</v>
      </c>
      <c r="E1598" s="134" t="s">
        <v>3371</v>
      </c>
      <c r="F1598" s="135" t="s">
        <v>3372</v>
      </c>
      <c r="G1598" s="136" t="s">
        <v>228</v>
      </c>
      <c r="H1598" s="137">
        <v>9.6</v>
      </c>
      <c r="I1598" s="138"/>
      <c r="J1598" s="139">
        <f>ROUND(I1598*H1598,2)</f>
        <v>0</v>
      </c>
      <c r="K1598" s="135" t="s">
        <v>127</v>
      </c>
      <c r="L1598" s="32"/>
      <c r="M1598" s="140" t="s">
        <v>1</v>
      </c>
      <c r="N1598" s="141" t="s">
        <v>43</v>
      </c>
      <c r="P1598" s="142">
        <f>O1598*H1598</f>
        <v>0</v>
      </c>
      <c r="Q1598" s="142">
        <v>1.26E-2</v>
      </c>
      <c r="R1598" s="142">
        <f>Q1598*H1598</f>
        <v>0.12096</v>
      </c>
      <c r="S1598" s="142">
        <v>0</v>
      </c>
      <c r="T1598" s="143">
        <f>S1598*H1598</f>
        <v>0</v>
      </c>
      <c r="AR1598" s="144" t="s">
        <v>293</v>
      </c>
      <c r="AT1598" s="144" t="s">
        <v>123</v>
      </c>
      <c r="AU1598" s="144" t="s">
        <v>129</v>
      </c>
      <c r="AY1598" s="17" t="s">
        <v>120</v>
      </c>
      <c r="BE1598" s="145">
        <f>IF(N1598="základní",J1598,0)</f>
        <v>0</v>
      </c>
      <c r="BF1598" s="145">
        <f>IF(N1598="snížená",J1598,0)</f>
        <v>0</v>
      </c>
      <c r="BG1598" s="145">
        <f>IF(N1598="zákl. přenesená",J1598,0)</f>
        <v>0</v>
      </c>
      <c r="BH1598" s="145">
        <f>IF(N1598="sníž. přenesená",J1598,0)</f>
        <v>0</v>
      </c>
      <c r="BI1598" s="145">
        <f>IF(N1598="nulová",J1598,0)</f>
        <v>0</v>
      </c>
      <c r="BJ1598" s="17" t="s">
        <v>129</v>
      </c>
      <c r="BK1598" s="145">
        <f>ROUND(I1598*H1598,2)</f>
        <v>0</v>
      </c>
      <c r="BL1598" s="17" t="s">
        <v>293</v>
      </c>
      <c r="BM1598" s="144" t="s">
        <v>3373</v>
      </c>
    </row>
    <row r="1599" spans="2:65" s="12" customFormat="1">
      <c r="B1599" s="153"/>
      <c r="D1599" s="146" t="s">
        <v>230</v>
      </c>
      <c r="E1599" s="154" t="s">
        <v>1</v>
      </c>
      <c r="F1599" s="155" t="s">
        <v>3374</v>
      </c>
      <c r="H1599" s="156">
        <v>9.6</v>
      </c>
      <c r="I1599" s="157"/>
      <c r="L1599" s="153"/>
      <c r="M1599" s="158"/>
      <c r="T1599" s="159"/>
      <c r="AT1599" s="154" t="s">
        <v>230</v>
      </c>
      <c r="AU1599" s="154" t="s">
        <v>129</v>
      </c>
      <c r="AV1599" s="12" t="s">
        <v>129</v>
      </c>
      <c r="AW1599" s="12" t="s">
        <v>32</v>
      </c>
      <c r="AX1599" s="12" t="s">
        <v>77</v>
      </c>
      <c r="AY1599" s="154" t="s">
        <v>120</v>
      </c>
    </row>
    <row r="1600" spans="2:65" s="13" customFormat="1">
      <c r="B1600" s="170"/>
      <c r="D1600" s="146" t="s">
        <v>230</v>
      </c>
      <c r="E1600" s="171" t="s">
        <v>1</v>
      </c>
      <c r="F1600" s="172" t="s">
        <v>512</v>
      </c>
      <c r="H1600" s="173">
        <v>9.6</v>
      </c>
      <c r="I1600" s="174"/>
      <c r="L1600" s="170"/>
      <c r="M1600" s="175"/>
      <c r="T1600" s="176"/>
      <c r="AT1600" s="171" t="s">
        <v>230</v>
      </c>
      <c r="AU1600" s="171" t="s">
        <v>129</v>
      </c>
      <c r="AV1600" s="13" t="s">
        <v>138</v>
      </c>
      <c r="AW1600" s="13" t="s">
        <v>32</v>
      </c>
      <c r="AX1600" s="13" t="s">
        <v>77</v>
      </c>
      <c r="AY1600" s="171" t="s">
        <v>120</v>
      </c>
    </row>
    <row r="1601" spans="2:65" s="14" customFormat="1">
      <c r="B1601" s="177"/>
      <c r="D1601" s="146" t="s">
        <v>230</v>
      </c>
      <c r="E1601" s="178" t="s">
        <v>1</v>
      </c>
      <c r="F1601" s="179" t="s">
        <v>304</v>
      </c>
      <c r="H1601" s="180">
        <v>9.6</v>
      </c>
      <c r="I1601" s="181"/>
      <c r="L1601" s="177"/>
      <c r="M1601" s="182"/>
      <c r="T1601" s="183"/>
      <c r="AT1601" s="178" t="s">
        <v>230</v>
      </c>
      <c r="AU1601" s="178" t="s">
        <v>129</v>
      </c>
      <c r="AV1601" s="14" t="s">
        <v>142</v>
      </c>
      <c r="AW1601" s="14" t="s">
        <v>32</v>
      </c>
      <c r="AX1601" s="14" t="s">
        <v>85</v>
      </c>
      <c r="AY1601" s="178" t="s">
        <v>120</v>
      </c>
    </row>
    <row r="1602" spans="2:65" s="1" customFormat="1" ht="16.5" customHeight="1">
      <c r="B1602" s="132"/>
      <c r="C1602" s="133" t="s">
        <v>3375</v>
      </c>
      <c r="D1602" s="133" t="s">
        <v>123</v>
      </c>
      <c r="E1602" s="134" t="s">
        <v>3376</v>
      </c>
      <c r="F1602" s="135" t="s">
        <v>3377</v>
      </c>
      <c r="G1602" s="136" t="s">
        <v>228</v>
      </c>
      <c r="H1602" s="137">
        <v>96.2</v>
      </c>
      <c r="I1602" s="138"/>
      <c r="J1602" s="139">
        <f>ROUND(I1602*H1602,2)</f>
        <v>0</v>
      </c>
      <c r="K1602" s="135" t="s">
        <v>127</v>
      </c>
      <c r="L1602" s="32"/>
      <c r="M1602" s="140" t="s">
        <v>1</v>
      </c>
      <c r="N1602" s="141" t="s">
        <v>43</v>
      </c>
      <c r="P1602" s="142">
        <f>O1602*H1602</f>
        <v>0</v>
      </c>
      <c r="Q1602" s="142">
        <v>1E-4</v>
      </c>
      <c r="R1602" s="142">
        <f>Q1602*H1602</f>
        <v>9.6200000000000001E-3</v>
      </c>
      <c r="S1602" s="142">
        <v>0</v>
      </c>
      <c r="T1602" s="143">
        <f>S1602*H1602</f>
        <v>0</v>
      </c>
      <c r="AR1602" s="144" t="s">
        <v>293</v>
      </c>
      <c r="AT1602" s="144" t="s">
        <v>123</v>
      </c>
      <c r="AU1602" s="144" t="s">
        <v>129</v>
      </c>
      <c r="AY1602" s="17" t="s">
        <v>120</v>
      </c>
      <c r="BE1602" s="145">
        <f>IF(N1602="základní",J1602,0)</f>
        <v>0</v>
      </c>
      <c r="BF1602" s="145">
        <f>IF(N1602="snížená",J1602,0)</f>
        <v>0</v>
      </c>
      <c r="BG1602" s="145">
        <f>IF(N1602="zákl. přenesená",J1602,0)</f>
        <v>0</v>
      </c>
      <c r="BH1602" s="145">
        <f>IF(N1602="sníž. přenesená",J1602,0)</f>
        <v>0</v>
      </c>
      <c r="BI1602" s="145">
        <f>IF(N1602="nulová",J1602,0)</f>
        <v>0</v>
      </c>
      <c r="BJ1602" s="17" t="s">
        <v>129</v>
      </c>
      <c r="BK1602" s="145">
        <f>ROUND(I1602*H1602,2)</f>
        <v>0</v>
      </c>
      <c r="BL1602" s="17" t="s">
        <v>293</v>
      </c>
      <c r="BM1602" s="144" t="s">
        <v>3378</v>
      </c>
    </row>
    <row r="1603" spans="2:65" s="12" customFormat="1">
      <c r="B1603" s="153"/>
      <c r="D1603" s="146" t="s">
        <v>230</v>
      </c>
      <c r="E1603" s="154" t="s">
        <v>1</v>
      </c>
      <c r="F1603" s="155" t="s">
        <v>3379</v>
      </c>
      <c r="H1603" s="156">
        <v>96.2</v>
      </c>
      <c r="I1603" s="157"/>
      <c r="L1603" s="153"/>
      <c r="M1603" s="158"/>
      <c r="T1603" s="159"/>
      <c r="AT1603" s="154" t="s">
        <v>230</v>
      </c>
      <c r="AU1603" s="154" t="s">
        <v>129</v>
      </c>
      <c r="AV1603" s="12" t="s">
        <v>129</v>
      </c>
      <c r="AW1603" s="12" t="s">
        <v>32</v>
      </c>
      <c r="AX1603" s="12" t="s">
        <v>85</v>
      </c>
      <c r="AY1603" s="154" t="s">
        <v>120</v>
      </c>
    </row>
    <row r="1604" spans="2:65" s="1" customFormat="1" ht="24.2" customHeight="1">
      <c r="B1604" s="132"/>
      <c r="C1604" s="133" t="s">
        <v>3380</v>
      </c>
      <c r="D1604" s="133" t="s">
        <v>123</v>
      </c>
      <c r="E1604" s="134" t="s">
        <v>3381</v>
      </c>
      <c r="F1604" s="135" t="s">
        <v>3382</v>
      </c>
      <c r="G1604" s="136" t="s">
        <v>228</v>
      </c>
      <c r="H1604" s="137">
        <v>10.4</v>
      </c>
      <c r="I1604" s="138"/>
      <c r="J1604" s="139">
        <f>ROUND(I1604*H1604,2)</f>
        <v>0</v>
      </c>
      <c r="K1604" s="135" t="s">
        <v>127</v>
      </c>
      <c r="L1604" s="32"/>
      <c r="M1604" s="140" t="s">
        <v>1</v>
      </c>
      <c r="N1604" s="141" t="s">
        <v>43</v>
      </c>
      <c r="P1604" s="142">
        <f>O1604*H1604</f>
        <v>0</v>
      </c>
      <c r="Q1604" s="142">
        <v>1.1849999999999999E-2</v>
      </c>
      <c r="R1604" s="142">
        <f>Q1604*H1604</f>
        <v>0.12324</v>
      </c>
      <c r="S1604" s="142">
        <v>0</v>
      </c>
      <c r="T1604" s="143">
        <f>S1604*H1604</f>
        <v>0</v>
      </c>
      <c r="AR1604" s="144" t="s">
        <v>293</v>
      </c>
      <c r="AT1604" s="144" t="s">
        <v>123</v>
      </c>
      <c r="AU1604" s="144" t="s">
        <v>129</v>
      </c>
      <c r="AY1604" s="17" t="s">
        <v>120</v>
      </c>
      <c r="BE1604" s="145">
        <f>IF(N1604="základní",J1604,0)</f>
        <v>0</v>
      </c>
      <c r="BF1604" s="145">
        <f>IF(N1604="snížená",J1604,0)</f>
        <v>0</v>
      </c>
      <c r="BG1604" s="145">
        <f>IF(N1604="zákl. přenesená",J1604,0)</f>
        <v>0</v>
      </c>
      <c r="BH1604" s="145">
        <f>IF(N1604="sníž. přenesená",J1604,0)</f>
        <v>0</v>
      </c>
      <c r="BI1604" s="145">
        <f>IF(N1604="nulová",J1604,0)</f>
        <v>0</v>
      </c>
      <c r="BJ1604" s="17" t="s">
        <v>129</v>
      </c>
      <c r="BK1604" s="145">
        <f>ROUND(I1604*H1604,2)</f>
        <v>0</v>
      </c>
      <c r="BL1604" s="17" t="s">
        <v>293</v>
      </c>
      <c r="BM1604" s="144" t="s">
        <v>3383</v>
      </c>
    </row>
    <row r="1605" spans="2:65" s="12" customFormat="1">
      <c r="B1605" s="153"/>
      <c r="D1605" s="146" t="s">
        <v>230</v>
      </c>
      <c r="E1605" s="154" t="s">
        <v>1</v>
      </c>
      <c r="F1605" s="155" t="s">
        <v>3384</v>
      </c>
      <c r="H1605" s="156">
        <v>10.4</v>
      </c>
      <c r="I1605" s="157"/>
      <c r="L1605" s="153"/>
      <c r="M1605" s="158"/>
      <c r="T1605" s="159"/>
      <c r="AT1605" s="154" t="s">
        <v>230</v>
      </c>
      <c r="AU1605" s="154" t="s">
        <v>129</v>
      </c>
      <c r="AV1605" s="12" t="s">
        <v>129</v>
      </c>
      <c r="AW1605" s="12" t="s">
        <v>32</v>
      </c>
      <c r="AX1605" s="12" t="s">
        <v>85</v>
      </c>
      <c r="AY1605" s="154" t="s">
        <v>120</v>
      </c>
    </row>
    <row r="1606" spans="2:65" s="1" customFormat="1" ht="16.5" customHeight="1">
      <c r="B1606" s="132"/>
      <c r="C1606" s="133" t="s">
        <v>1319</v>
      </c>
      <c r="D1606" s="133" t="s">
        <v>123</v>
      </c>
      <c r="E1606" s="134" t="s">
        <v>3385</v>
      </c>
      <c r="F1606" s="135" t="s">
        <v>3386</v>
      </c>
      <c r="G1606" s="136" t="s">
        <v>228</v>
      </c>
      <c r="H1606" s="137">
        <v>10.4</v>
      </c>
      <c r="I1606" s="138"/>
      <c r="J1606" s="139">
        <f>ROUND(I1606*H1606,2)</f>
        <v>0</v>
      </c>
      <c r="K1606" s="135" t="s">
        <v>127</v>
      </c>
      <c r="L1606" s="32"/>
      <c r="M1606" s="140" t="s">
        <v>1</v>
      </c>
      <c r="N1606" s="141" t="s">
        <v>43</v>
      </c>
      <c r="P1606" s="142">
        <f>O1606*H1606</f>
        <v>0</v>
      </c>
      <c r="Q1606" s="142">
        <v>0</v>
      </c>
      <c r="R1606" s="142">
        <f>Q1606*H1606</f>
        <v>0</v>
      </c>
      <c r="S1606" s="142">
        <v>0</v>
      </c>
      <c r="T1606" s="143">
        <f>S1606*H1606</f>
        <v>0</v>
      </c>
      <c r="AR1606" s="144" t="s">
        <v>293</v>
      </c>
      <c r="AT1606" s="144" t="s">
        <v>123</v>
      </c>
      <c r="AU1606" s="144" t="s">
        <v>129</v>
      </c>
      <c r="AY1606" s="17" t="s">
        <v>120</v>
      </c>
      <c r="BE1606" s="145">
        <f>IF(N1606="základní",J1606,0)</f>
        <v>0</v>
      </c>
      <c r="BF1606" s="145">
        <f>IF(N1606="snížená",J1606,0)</f>
        <v>0</v>
      </c>
      <c r="BG1606" s="145">
        <f>IF(N1606="zákl. přenesená",J1606,0)</f>
        <v>0</v>
      </c>
      <c r="BH1606" s="145">
        <f>IF(N1606="sníž. přenesená",J1606,0)</f>
        <v>0</v>
      </c>
      <c r="BI1606" s="145">
        <f>IF(N1606="nulová",J1606,0)</f>
        <v>0</v>
      </c>
      <c r="BJ1606" s="17" t="s">
        <v>129</v>
      </c>
      <c r="BK1606" s="145">
        <f>ROUND(I1606*H1606,2)</f>
        <v>0</v>
      </c>
      <c r="BL1606" s="17" t="s">
        <v>293</v>
      </c>
      <c r="BM1606" s="144" t="s">
        <v>3387</v>
      </c>
    </row>
    <row r="1607" spans="2:65" s="12" customFormat="1">
      <c r="B1607" s="153"/>
      <c r="D1607" s="146" t="s">
        <v>230</v>
      </c>
      <c r="E1607" s="154" t="s">
        <v>1</v>
      </c>
      <c r="F1607" s="155" t="s">
        <v>3384</v>
      </c>
      <c r="H1607" s="156">
        <v>10.4</v>
      </c>
      <c r="I1607" s="157"/>
      <c r="L1607" s="153"/>
      <c r="M1607" s="158"/>
      <c r="T1607" s="159"/>
      <c r="AT1607" s="154" t="s">
        <v>230</v>
      </c>
      <c r="AU1607" s="154" t="s">
        <v>129</v>
      </c>
      <c r="AV1607" s="12" t="s">
        <v>129</v>
      </c>
      <c r="AW1607" s="12" t="s">
        <v>32</v>
      </c>
      <c r="AX1607" s="12" t="s">
        <v>85</v>
      </c>
      <c r="AY1607" s="154" t="s">
        <v>120</v>
      </c>
    </row>
    <row r="1608" spans="2:65" s="1" customFormat="1" ht="24.2" customHeight="1">
      <c r="B1608" s="132"/>
      <c r="C1608" s="160" t="s">
        <v>1362</v>
      </c>
      <c r="D1608" s="160" t="s">
        <v>254</v>
      </c>
      <c r="E1608" s="161" t="s">
        <v>3388</v>
      </c>
      <c r="F1608" s="162" t="s">
        <v>3389</v>
      </c>
      <c r="G1608" s="163" t="s">
        <v>228</v>
      </c>
      <c r="H1608" s="164">
        <v>11.96</v>
      </c>
      <c r="I1608" s="165"/>
      <c r="J1608" s="166">
        <f>ROUND(I1608*H1608,2)</f>
        <v>0</v>
      </c>
      <c r="K1608" s="162" t="s">
        <v>127</v>
      </c>
      <c r="L1608" s="167"/>
      <c r="M1608" s="168" t="s">
        <v>1</v>
      </c>
      <c r="N1608" s="169" t="s">
        <v>43</v>
      </c>
      <c r="P1608" s="142">
        <f>O1608*H1608</f>
        <v>0</v>
      </c>
      <c r="Q1608" s="142">
        <v>1.6000000000000001E-4</v>
      </c>
      <c r="R1608" s="142">
        <f>Q1608*H1608</f>
        <v>1.9136000000000003E-3</v>
      </c>
      <c r="S1608" s="142">
        <v>0</v>
      </c>
      <c r="T1608" s="143">
        <f>S1608*H1608</f>
        <v>0</v>
      </c>
      <c r="AR1608" s="144" t="s">
        <v>375</v>
      </c>
      <c r="AT1608" s="144" t="s">
        <v>254</v>
      </c>
      <c r="AU1608" s="144" t="s">
        <v>129</v>
      </c>
      <c r="AY1608" s="17" t="s">
        <v>120</v>
      </c>
      <c r="BE1608" s="145">
        <f>IF(N1608="základní",J1608,0)</f>
        <v>0</v>
      </c>
      <c r="BF1608" s="145">
        <f>IF(N1608="snížená",J1608,0)</f>
        <v>0</v>
      </c>
      <c r="BG1608" s="145">
        <f>IF(N1608="zákl. přenesená",J1608,0)</f>
        <v>0</v>
      </c>
      <c r="BH1608" s="145">
        <f>IF(N1608="sníž. přenesená",J1608,0)</f>
        <v>0</v>
      </c>
      <c r="BI1608" s="145">
        <f>IF(N1608="nulová",J1608,0)</f>
        <v>0</v>
      </c>
      <c r="BJ1608" s="17" t="s">
        <v>129</v>
      </c>
      <c r="BK1608" s="145">
        <f>ROUND(I1608*H1608,2)</f>
        <v>0</v>
      </c>
      <c r="BL1608" s="17" t="s">
        <v>293</v>
      </c>
      <c r="BM1608" s="144" t="s">
        <v>3390</v>
      </c>
    </row>
    <row r="1609" spans="2:65" s="12" customFormat="1">
      <c r="B1609" s="153"/>
      <c r="D1609" s="146" t="s">
        <v>230</v>
      </c>
      <c r="E1609" s="154" t="s">
        <v>1</v>
      </c>
      <c r="F1609" s="155" t="s">
        <v>3391</v>
      </c>
      <c r="H1609" s="156">
        <v>11.96</v>
      </c>
      <c r="I1609" s="157"/>
      <c r="L1609" s="153"/>
      <c r="M1609" s="158"/>
      <c r="T1609" s="159"/>
      <c r="AT1609" s="154" t="s">
        <v>230</v>
      </c>
      <c r="AU1609" s="154" t="s">
        <v>129</v>
      </c>
      <c r="AV1609" s="12" t="s">
        <v>129</v>
      </c>
      <c r="AW1609" s="12" t="s">
        <v>32</v>
      </c>
      <c r="AX1609" s="12" t="s">
        <v>85</v>
      </c>
      <c r="AY1609" s="154" t="s">
        <v>120</v>
      </c>
    </row>
    <row r="1610" spans="2:65" s="1" customFormat="1" ht="21.75" customHeight="1">
      <c r="B1610" s="132"/>
      <c r="C1610" s="133" t="s">
        <v>1412</v>
      </c>
      <c r="D1610" s="133" t="s">
        <v>123</v>
      </c>
      <c r="E1610" s="134" t="s">
        <v>3392</v>
      </c>
      <c r="F1610" s="135" t="s">
        <v>3393</v>
      </c>
      <c r="G1610" s="136" t="s">
        <v>322</v>
      </c>
      <c r="H1610" s="137">
        <v>8</v>
      </c>
      <c r="I1610" s="138"/>
      <c r="J1610" s="139">
        <f>ROUND(I1610*H1610,2)</f>
        <v>0</v>
      </c>
      <c r="K1610" s="135" t="s">
        <v>127</v>
      </c>
      <c r="L1610" s="32"/>
      <c r="M1610" s="140" t="s">
        <v>1</v>
      </c>
      <c r="N1610" s="141" t="s">
        <v>43</v>
      </c>
      <c r="P1610" s="142">
        <f>O1610*H1610</f>
        <v>0</v>
      </c>
      <c r="Q1610" s="142">
        <v>2.2000000000000001E-4</v>
      </c>
      <c r="R1610" s="142">
        <f>Q1610*H1610</f>
        <v>1.7600000000000001E-3</v>
      </c>
      <c r="S1610" s="142">
        <v>0</v>
      </c>
      <c r="T1610" s="143">
        <f>S1610*H1610</f>
        <v>0</v>
      </c>
      <c r="AR1610" s="144" t="s">
        <v>293</v>
      </c>
      <c r="AT1610" s="144" t="s">
        <v>123</v>
      </c>
      <c r="AU1610" s="144" t="s">
        <v>129</v>
      </c>
      <c r="AY1610" s="17" t="s">
        <v>120</v>
      </c>
      <c r="BE1610" s="145">
        <f>IF(N1610="základní",J1610,0)</f>
        <v>0</v>
      </c>
      <c r="BF1610" s="145">
        <f>IF(N1610="snížená",J1610,0)</f>
        <v>0</v>
      </c>
      <c r="BG1610" s="145">
        <f>IF(N1610="zákl. přenesená",J1610,0)</f>
        <v>0</v>
      </c>
      <c r="BH1610" s="145">
        <f>IF(N1610="sníž. přenesená",J1610,0)</f>
        <v>0</v>
      </c>
      <c r="BI1610" s="145">
        <f>IF(N1610="nulová",J1610,0)</f>
        <v>0</v>
      </c>
      <c r="BJ1610" s="17" t="s">
        <v>129</v>
      </c>
      <c r="BK1610" s="145">
        <f>ROUND(I1610*H1610,2)</f>
        <v>0</v>
      </c>
      <c r="BL1610" s="17" t="s">
        <v>293</v>
      </c>
      <c r="BM1610" s="144" t="s">
        <v>3394</v>
      </c>
    </row>
    <row r="1611" spans="2:65" s="12" customFormat="1">
      <c r="B1611" s="153"/>
      <c r="D1611" s="146" t="s">
        <v>230</v>
      </c>
      <c r="E1611" s="154" t="s">
        <v>1</v>
      </c>
      <c r="F1611" s="155" t="s">
        <v>3395</v>
      </c>
      <c r="H1611" s="156">
        <v>2</v>
      </c>
      <c r="I1611" s="157"/>
      <c r="L1611" s="153"/>
      <c r="M1611" s="158"/>
      <c r="T1611" s="159"/>
      <c r="AT1611" s="154" t="s">
        <v>230</v>
      </c>
      <c r="AU1611" s="154" t="s">
        <v>129</v>
      </c>
      <c r="AV1611" s="12" t="s">
        <v>129</v>
      </c>
      <c r="AW1611" s="12" t="s">
        <v>32</v>
      </c>
      <c r="AX1611" s="12" t="s">
        <v>77</v>
      </c>
      <c r="AY1611" s="154" t="s">
        <v>120</v>
      </c>
    </row>
    <row r="1612" spans="2:65" s="12" customFormat="1">
      <c r="B1612" s="153"/>
      <c r="D1612" s="146" t="s">
        <v>230</v>
      </c>
      <c r="E1612" s="154" t="s">
        <v>1</v>
      </c>
      <c r="F1612" s="155" t="s">
        <v>3396</v>
      </c>
      <c r="H1612" s="156">
        <v>6</v>
      </c>
      <c r="I1612" s="157"/>
      <c r="L1612" s="153"/>
      <c r="M1612" s="158"/>
      <c r="T1612" s="159"/>
      <c r="AT1612" s="154" t="s">
        <v>230</v>
      </c>
      <c r="AU1612" s="154" t="s">
        <v>129</v>
      </c>
      <c r="AV1612" s="12" t="s">
        <v>129</v>
      </c>
      <c r="AW1612" s="12" t="s">
        <v>32</v>
      </c>
      <c r="AX1612" s="12" t="s">
        <v>77</v>
      </c>
      <c r="AY1612" s="154" t="s">
        <v>120</v>
      </c>
    </row>
    <row r="1613" spans="2:65" s="14" customFormat="1">
      <c r="B1613" s="177"/>
      <c r="D1613" s="146" t="s">
        <v>230</v>
      </c>
      <c r="E1613" s="178" t="s">
        <v>1</v>
      </c>
      <c r="F1613" s="179" t="s">
        <v>304</v>
      </c>
      <c r="H1613" s="180">
        <v>8</v>
      </c>
      <c r="I1613" s="181"/>
      <c r="L1613" s="177"/>
      <c r="M1613" s="182"/>
      <c r="T1613" s="183"/>
      <c r="AT1613" s="178" t="s">
        <v>230</v>
      </c>
      <c r="AU1613" s="178" t="s">
        <v>129</v>
      </c>
      <c r="AV1613" s="14" t="s">
        <v>142</v>
      </c>
      <c r="AW1613" s="14" t="s">
        <v>32</v>
      </c>
      <c r="AX1613" s="14" t="s">
        <v>85</v>
      </c>
      <c r="AY1613" s="178" t="s">
        <v>120</v>
      </c>
    </row>
    <row r="1614" spans="2:65" s="1" customFormat="1" ht="33" customHeight="1">
      <c r="B1614" s="132"/>
      <c r="C1614" s="160" t="s">
        <v>3397</v>
      </c>
      <c r="D1614" s="160" t="s">
        <v>254</v>
      </c>
      <c r="E1614" s="161" t="s">
        <v>3398</v>
      </c>
      <c r="F1614" s="162" t="s">
        <v>3399</v>
      </c>
      <c r="G1614" s="163" t="s">
        <v>322</v>
      </c>
      <c r="H1614" s="164">
        <v>2</v>
      </c>
      <c r="I1614" s="165"/>
      <c r="J1614" s="166">
        <f>ROUND(I1614*H1614,2)</f>
        <v>0</v>
      </c>
      <c r="K1614" s="162" t="s">
        <v>127</v>
      </c>
      <c r="L1614" s="167"/>
      <c r="M1614" s="168" t="s">
        <v>1</v>
      </c>
      <c r="N1614" s="169" t="s">
        <v>43</v>
      </c>
      <c r="P1614" s="142">
        <f>O1614*H1614</f>
        <v>0</v>
      </c>
      <c r="Q1614" s="142">
        <v>1.489E-2</v>
      </c>
      <c r="R1614" s="142">
        <f>Q1614*H1614</f>
        <v>2.9780000000000001E-2</v>
      </c>
      <c r="S1614" s="142">
        <v>0</v>
      </c>
      <c r="T1614" s="143">
        <f>S1614*H1614</f>
        <v>0</v>
      </c>
      <c r="AR1614" s="144" t="s">
        <v>375</v>
      </c>
      <c r="AT1614" s="144" t="s">
        <v>254</v>
      </c>
      <c r="AU1614" s="144" t="s">
        <v>129</v>
      </c>
      <c r="AY1614" s="17" t="s">
        <v>120</v>
      </c>
      <c r="BE1614" s="145">
        <f>IF(N1614="základní",J1614,0)</f>
        <v>0</v>
      </c>
      <c r="BF1614" s="145">
        <f>IF(N1614="snížená",J1614,0)</f>
        <v>0</v>
      </c>
      <c r="BG1614" s="145">
        <f>IF(N1614="zákl. přenesená",J1614,0)</f>
        <v>0</v>
      </c>
      <c r="BH1614" s="145">
        <f>IF(N1614="sníž. přenesená",J1614,0)</f>
        <v>0</v>
      </c>
      <c r="BI1614" s="145">
        <f>IF(N1614="nulová",J1614,0)</f>
        <v>0</v>
      </c>
      <c r="BJ1614" s="17" t="s">
        <v>129</v>
      </c>
      <c r="BK1614" s="145">
        <f>ROUND(I1614*H1614,2)</f>
        <v>0</v>
      </c>
      <c r="BL1614" s="17" t="s">
        <v>293</v>
      </c>
      <c r="BM1614" s="144" t="s">
        <v>3400</v>
      </c>
    </row>
    <row r="1615" spans="2:65" s="12" customFormat="1">
      <c r="B1615" s="153"/>
      <c r="D1615" s="146" t="s">
        <v>230</v>
      </c>
      <c r="E1615" s="154" t="s">
        <v>1</v>
      </c>
      <c r="F1615" s="155" t="s">
        <v>3395</v>
      </c>
      <c r="H1615" s="156">
        <v>2</v>
      </c>
      <c r="I1615" s="157"/>
      <c r="L1615" s="153"/>
      <c r="M1615" s="158"/>
      <c r="T1615" s="159"/>
      <c r="AT1615" s="154" t="s">
        <v>230</v>
      </c>
      <c r="AU1615" s="154" t="s">
        <v>129</v>
      </c>
      <c r="AV1615" s="12" t="s">
        <v>129</v>
      </c>
      <c r="AW1615" s="12" t="s">
        <v>32</v>
      </c>
      <c r="AX1615" s="12" t="s">
        <v>85</v>
      </c>
      <c r="AY1615" s="154" t="s">
        <v>120</v>
      </c>
    </row>
    <row r="1616" spans="2:65" s="1" customFormat="1" ht="33" customHeight="1">
      <c r="B1616" s="132"/>
      <c r="C1616" s="160" t="s">
        <v>3401</v>
      </c>
      <c r="D1616" s="160" t="s">
        <v>254</v>
      </c>
      <c r="E1616" s="161" t="s">
        <v>3402</v>
      </c>
      <c r="F1616" s="162" t="s">
        <v>3403</v>
      </c>
      <c r="G1616" s="163" t="s">
        <v>322</v>
      </c>
      <c r="H1616" s="164">
        <v>6</v>
      </c>
      <c r="I1616" s="165"/>
      <c r="J1616" s="166">
        <f>ROUND(I1616*H1616,2)</f>
        <v>0</v>
      </c>
      <c r="K1616" s="162" t="s">
        <v>127</v>
      </c>
      <c r="L1616" s="167"/>
      <c r="M1616" s="168" t="s">
        <v>1</v>
      </c>
      <c r="N1616" s="169" t="s">
        <v>43</v>
      </c>
      <c r="P1616" s="142">
        <f>O1616*H1616</f>
        <v>0</v>
      </c>
      <c r="Q1616" s="142">
        <v>1.521E-2</v>
      </c>
      <c r="R1616" s="142">
        <f>Q1616*H1616</f>
        <v>9.1259999999999994E-2</v>
      </c>
      <c r="S1616" s="142">
        <v>0</v>
      </c>
      <c r="T1616" s="143">
        <f>S1616*H1616</f>
        <v>0</v>
      </c>
      <c r="AR1616" s="144" t="s">
        <v>375</v>
      </c>
      <c r="AT1616" s="144" t="s">
        <v>254</v>
      </c>
      <c r="AU1616" s="144" t="s">
        <v>129</v>
      </c>
      <c r="AY1616" s="17" t="s">
        <v>120</v>
      </c>
      <c r="BE1616" s="145">
        <f>IF(N1616="základní",J1616,0)</f>
        <v>0</v>
      </c>
      <c r="BF1616" s="145">
        <f>IF(N1616="snížená",J1616,0)</f>
        <v>0</v>
      </c>
      <c r="BG1616" s="145">
        <f>IF(N1616="zákl. přenesená",J1616,0)</f>
        <v>0</v>
      </c>
      <c r="BH1616" s="145">
        <f>IF(N1616="sníž. přenesená",J1616,0)</f>
        <v>0</v>
      </c>
      <c r="BI1616" s="145">
        <f>IF(N1616="nulová",J1616,0)</f>
        <v>0</v>
      </c>
      <c r="BJ1616" s="17" t="s">
        <v>129</v>
      </c>
      <c r="BK1616" s="145">
        <f>ROUND(I1616*H1616,2)</f>
        <v>0</v>
      </c>
      <c r="BL1616" s="17" t="s">
        <v>293</v>
      </c>
      <c r="BM1616" s="144" t="s">
        <v>3404</v>
      </c>
    </row>
    <row r="1617" spans="2:65" s="12" customFormat="1">
      <c r="B1617" s="153"/>
      <c r="D1617" s="146" t="s">
        <v>230</v>
      </c>
      <c r="E1617" s="154" t="s">
        <v>1</v>
      </c>
      <c r="F1617" s="155" t="s">
        <v>3396</v>
      </c>
      <c r="H1617" s="156">
        <v>6</v>
      </c>
      <c r="I1617" s="157"/>
      <c r="L1617" s="153"/>
      <c r="M1617" s="158"/>
      <c r="T1617" s="159"/>
      <c r="AT1617" s="154" t="s">
        <v>230</v>
      </c>
      <c r="AU1617" s="154" t="s">
        <v>129</v>
      </c>
      <c r="AV1617" s="12" t="s">
        <v>129</v>
      </c>
      <c r="AW1617" s="12" t="s">
        <v>32</v>
      </c>
      <c r="AX1617" s="12" t="s">
        <v>85</v>
      </c>
      <c r="AY1617" s="154" t="s">
        <v>120</v>
      </c>
    </row>
    <row r="1618" spans="2:65" s="1" customFormat="1" ht="24.2" customHeight="1">
      <c r="B1618" s="132"/>
      <c r="C1618" s="133" t="s">
        <v>3405</v>
      </c>
      <c r="D1618" s="133" t="s">
        <v>123</v>
      </c>
      <c r="E1618" s="134" t="s">
        <v>3406</v>
      </c>
      <c r="F1618" s="135" t="s">
        <v>3407</v>
      </c>
      <c r="G1618" s="136" t="s">
        <v>322</v>
      </c>
      <c r="H1618" s="137">
        <v>8</v>
      </c>
      <c r="I1618" s="138"/>
      <c r="J1618" s="139">
        <f>ROUND(I1618*H1618,2)</f>
        <v>0</v>
      </c>
      <c r="K1618" s="135" t="s">
        <v>127</v>
      </c>
      <c r="L1618" s="32"/>
      <c r="M1618" s="140" t="s">
        <v>1</v>
      </c>
      <c r="N1618" s="141" t="s">
        <v>43</v>
      </c>
      <c r="P1618" s="142">
        <f>O1618*H1618</f>
        <v>0</v>
      </c>
      <c r="Q1618" s="142">
        <v>1.583E-2</v>
      </c>
      <c r="R1618" s="142">
        <f>Q1618*H1618</f>
        <v>0.12664</v>
      </c>
      <c r="S1618" s="142">
        <v>0</v>
      </c>
      <c r="T1618" s="143">
        <f>S1618*H1618</f>
        <v>0</v>
      </c>
      <c r="AR1618" s="144" t="s">
        <v>293</v>
      </c>
      <c r="AT1618" s="144" t="s">
        <v>123</v>
      </c>
      <c r="AU1618" s="144" t="s">
        <v>129</v>
      </c>
      <c r="AY1618" s="17" t="s">
        <v>120</v>
      </c>
      <c r="BE1618" s="145">
        <f>IF(N1618="základní",J1618,0)</f>
        <v>0</v>
      </c>
      <c r="BF1618" s="145">
        <f>IF(N1618="snížená",J1618,0)</f>
        <v>0</v>
      </c>
      <c r="BG1618" s="145">
        <f>IF(N1618="zákl. přenesená",J1618,0)</f>
        <v>0</v>
      </c>
      <c r="BH1618" s="145">
        <f>IF(N1618="sníž. přenesená",J1618,0)</f>
        <v>0</v>
      </c>
      <c r="BI1618" s="145">
        <f>IF(N1618="nulová",J1618,0)</f>
        <v>0</v>
      </c>
      <c r="BJ1618" s="17" t="s">
        <v>129</v>
      </c>
      <c r="BK1618" s="145">
        <f>ROUND(I1618*H1618,2)</f>
        <v>0</v>
      </c>
      <c r="BL1618" s="17" t="s">
        <v>293</v>
      </c>
      <c r="BM1618" s="144" t="s">
        <v>3408</v>
      </c>
    </row>
    <row r="1619" spans="2:65" s="12" customFormat="1">
      <c r="B1619" s="153"/>
      <c r="D1619" s="146" t="s">
        <v>230</v>
      </c>
      <c r="E1619" s="154" t="s">
        <v>1</v>
      </c>
      <c r="F1619" s="155" t="s">
        <v>3409</v>
      </c>
      <c r="H1619" s="156">
        <v>8</v>
      </c>
      <c r="I1619" s="157"/>
      <c r="L1619" s="153"/>
      <c r="M1619" s="158"/>
      <c r="T1619" s="159"/>
      <c r="AT1619" s="154" t="s">
        <v>230</v>
      </c>
      <c r="AU1619" s="154" t="s">
        <v>129</v>
      </c>
      <c r="AV1619" s="12" t="s">
        <v>129</v>
      </c>
      <c r="AW1619" s="12" t="s">
        <v>32</v>
      </c>
      <c r="AX1619" s="12" t="s">
        <v>85</v>
      </c>
      <c r="AY1619" s="154" t="s">
        <v>120</v>
      </c>
    </row>
    <row r="1620" spans="2:65" s="1" customFormat="1" ht="37.9" customHeight="1">
      <c r="B1620" s="132"/>
      <c r="C1620" s="133" t="s">
        <v>3410</v>
      </c>
      <c r="D1620" s="133" t="s">
        <v>123</v>
      </c>
      <c r="E1620" s="134" t="s">
        <v>3411</v>
      </c>
      <c r="F1620" s="135" t="s">
        <v>3412</v>
      </c>
      <c r="G1620" s="136" t="s">
        <v>248</v>
      </c>
      <c r="H1620" s="137">
        <v>7.7130000000000001</v>
      </c>
      <c r="I1620" s="138"/>
      <c r="J1620" s="139">
        <f>ROUND(I1620*H1620,2)</f>
        <v>0</v>
      </c>
      <c r="K1620" s="135" t="s">
        <v>127</v>
      </c>
      <c r="L1620" s="32"/>
      <c r="M1620" s="140" t="s">
        <v>1</v>
      </c>
      <c r="N1620" s="141" t="s">
        <v>43</v>
      </c>
      <c r="P1620" s="142">
        <f>O1620*H1620</f>
        <v>0</v>
      </c>
      <c r="Q1620" s="142">
        <v>0</v>
      </c>
      <c r="R1620" s="142">
        <f>Q1620*H1620</f>
        <v>0</v>
      </c>
      <c r="S1620" s="142">
        <v>0</v>
      </c>
      <c r="T1620" s="143">
        <f>S1620*H1620</f>
        <v>0</v>
      </c>
      <c r="AR1620" s="144" t="s">
        <v>293</v>
      </c>
      <c r="AT1620" s="144" t="s">
        <v>123</v>
      </c>
      <c r="AU1620" s="144" t="s">
        <v>129</v>
      </c>
      <c r="AY1620" s="17" t="s">
        <v>120</v>
      </c>
      <c r="BE1620" s="145">
        <f>IF(N1620="základní",J1620,0)</f>
        <v>0</v>
      </c>
      <c r="BF1620" s="145">
        <f>IF(N1620="snížená",J1620,0)</f>
        <v>0</v>
      </c>
      <c r="BG1620" s="145">
        <f>IF(N1620="zákl. přenesená",J1620,0)</f>
        <v>0</v>
      </c>
      <c r="BH1620" s="145">
        <f>IF(N1620="sníž. přenesená",J1620,0)</f>
        <v>0</v>
      </c>
      <c r="BI1620" s="145">
        <f>IF(N1620="nulová",J1620,0)</f>
        <v>0</v>
      </c>
      <c r="BJ1620" s="17" t="s">
        <v>129</v>
      </c>
      <c r="BK1620" s="145">
        <f>ROUND(I1620*H1620,2)</f>
        <v>0</v>
      </c>
      <c r="BL1620" s="17" t="s">
        <v>293</v>
      </c>
      <c r="BM1620" s="144" t="s">
        <v>3413</v>
      </c>
    </row>
    <row r="1621" spans="2:65" s="11" customFormat="1" ht="22.9" customHeight="1">
      <c r="B1621" s="120"/>
      <c r="D1621" s="121" t="s">
        <v>76</v>
      </c>
      <c r="E1621" s="130" t="s">
        <v>3414</v>
      </c>
      <c r="F1621" s="130" t="s">
        <v>3415</v>
      </c>
      <c r="I1621" s="123"/>
      <c r="J1621" s="131">
        <f>BK1621</f>
        <v>0</v>
      </c>
      <c r="L1621" s="120"/>
      <c r="M1621" s="125"/>
      <c r="P1621" s="126">
        <f>SUM(P1622:P1672)</f>
        <v>0</v>
      </c>
      <c r="R1621" s="126">
        <f>SUM(R1622:R1672)</f>
        <v>0.37154099999999995</v>
      </c>
      <c r="T1621" s="127">
        <f>SUM(T1622:T1672)</f>
        <v>0.31045200000000001</v>
      </c>
      <c r="AR1621" s="121" t="s">
        <v>129</v>
      </c>
      <c r="AT1621" s="128" t="s">
        <v>76</v>
      </c>
      <c r="AU1621" s="128" t="s">
        <v>85</v>
      </c>
      <c r="AY1621" s="121" t="s">
        <v>120</v>
      </c>
      <c r="BK1621" s="129">
        <f>SUM(BK1622:BK1672)</f>
        <v>0</v>
      </c>
    </row>
    <row r="1622" spans="2:65" s="1" customFormat="1" ht="16.5" customHeight="1">
      <c r="B1622" s="132"/>
      <c r="C1622" s="133" t="s">
        <v>3416</v>
      </c>
      <c r="D1622" s="133" t="s">
        <v>123</v>
      </c>
      <c r="E1622" s="134" t="s">
        <v>3417</v>
      </c>
      <c r="F1622" s="135" t="s">
        <v>3418</v>
      </c>
      <c r="G1622" s="136" t="s">
        <v>339</v>
      </c>
      <c r="H1622" s="137">
        <v>61.7</v>
      </c>
      <c r="I1622" s="138"/>
      <c r="J1622" s="139">
        <f t="shared" ref="J1622:J1628" si="180">ROUND(I1622*H1622,2)</f>
        <v>0</v>
      </c>
      <c r="K1622" s="135" t="s">
        <v>127</v>
      </c>
      <c r="L1622" s="32"/>
      <c r="M1622" s="140" t="s">
        <v>1</v>
      </c>
      <c r="N1622" s="141" t="s">
        <v>43</v>
      </c>
      <c r="P1622" s="142">
        <f t="shared" ref="P1622:P1628" si="181">O1622*H1622</f>
        <v>0</v>
      </c>
      <c r="Q1622" s="142">
        <v>0</v>
      </c>
      <c r="R1622" s="142">
        <f t="shared" ref="R1622:R1628" si="182">Q1622*H1622</f>
        <v>0</v>
      </c>
      <c r="S1622" s="142">
        <v>1.7700000000000001E-3</v>
      </c>
      <c r="T1622" s="143">
        <f t="shared" ref="T1622:T1628" si="183">S1622*H1622</f>
        <v>0.10920900000000001</v>
      </c>
      <c r="AR1622" s="144" t="s">
        <v>293</v>
      </c>
      <c r="AT1622" s="144" t="s">
        <v>123</v>
      </c>
      <c r="AU1622" s="144" t="s">
        <v>129</v>
      </c>
      <c r="AY1622" s="17" t="s">
        <v>120</v>
      </c>
      <c r="BE1622" s="145">
        <f t="shared" ref="BE1622:BE1628" si="184">IF(N1622="základní",J1622,0)</f>
        <v>0</v>
      </c>
      <c r="BF1622" s="145">
        <f t="shared" ref="BF1622:BF1628" si="185">IF(N1622="snížená",J1622,0)</f>
        <v>0</v>
      </c>
      <c r="BG1622" s="145">
        <f t="shared" ref="BG1622:BG1628" si="186">IF(N1622="zákl. přenesená",J1622,0)</f>
        <v>0</v>
      </c>
      <c r="BH1622" s="145">
        <f t="shared" ref="BH1622:BH1628" si="187">IF(N1622="sníž. přenesená",J1622,0)</f>
        <v>0</v>
      </c>
      <c r="BI1622" s="145">
        <f t="shared" ref="BI1622:BI1628" si="188">IF(N1622="nulová",J1622,0)</f>
        <v>0</v>
      </c>
      <c r="BJ1622" s="17" t="s">
        <v>129</v>
      </c>
      <c r="BK1622" s="145">
        <f t="shared" ref="BK1622:BK1628" si="189">ROUND(I1622*H1622,2)</f>
        <v>0</v>
      </c>
      <c r="BL1622" s="17" t="s">
        <v>293</v>
      </c>
      <c r="BM1622" s="144" t="s">
        <v>3419</v>
      </c>
    </row>
    <row r="1623" spans="2:65" s="1" customFormat="1" ht="16.5" customHeight="1">
      <c r="B1623" s="132"/>
      <c r="C1623" s="133" t="s">
        <v>3420</v>
      </c>
      <c r="D1623" s="133" t="s">
        <v>123</v>
      </c>
      <c r="E1623" s="134" t="s">
        <v>3421</v>
      </c>
      <c r="F1623" s="135" t="s">
        <v>3422</v>
      </c>
      <c r="G1623" s="136" t="s">
        <v>339</v>
      </c>
      <c r="H1623" s="137">
        <v>42.3</v>
      </c>
      <c r="I1623" s="138"/>
      <c r="J1623" s="139">
        <f t="shared" si="180"/>
        <v>0</v>
      </c>
      <c r="K1623" s="135" t="s">
        <v>127</v>
      </c>
      <c r="L1623" s="32"/>
      <c r="M1623" s="140" t="s">
        <v>1</v>
      </c>
      <c r="N1623" s="141" t="s">
        <v>43</v>
      </c>
      <c r="P1623" s="142">
        <f t="shared" si="181"/>
        <v>0</v>
      </c>
      <c r="Q1623" s="142">
        <v>0</v>
      </c>
      <c r="R1623" s="142">
        <f t="shared" si="182"/>
        <v>0</v>
      </c>
      <c r="S1623" s="142">
        <v>1.67E-3</v>
      </c>
      <c r="T1623" s="143">
        <f t="shared" si="183"/>
        <v>7.0640999999999995E-2</v>
      </c>
      <c r="AR1623" s="144" t="s">
        <v>293</v>
      </c>
      <c r="AT1623" s="144" t="s">
        <v>123</v>
      </c>
      <c r="AU1623" s="144" t="s">
        <v>129</v>
      </c>
      <c r="AY1623" s="17" t="s">
        <v>120</v>
      </c>
      <c r="BE1623" s="145">
        <f t="shared" si="184"/>
        <v>0</v>
      </c>
      <c r="BF1623" s="145">
        <f t="shared" si="185"/>
        <v>0</v>
      </c>
      <c r="BG1623" s="145">
        <f t="shared" si="186"/>
        <v>0</v>
      </c>
      <c r="BH1623" s="145">
        <f t="shared" si="187"/>
        <v>0</v>
      </c>
      <c r="BI1623" s="145">
        <f t="shared" si="188"/>
        <v>0</v>
      </c>
      <c r="BJ1623" s="17" t="s">
        <v>129</v>
      </c>
      <c r="BK1623" s="145">
        <f t="shared" si="189"/>
        <v>0</v>
      </c>
      <c r="BL1623" s="17" t="s">
        <v>293</v>
      </c>
      <c r="BM1623" s="144" t="s">
        <v>3423</v>
      </c>
    </row>
    <row r="1624" spans="2:65" s="1" customFormat="1" ht="21.75" customHeight="1">
      <c r="B1624" s="132"/>
      <c r="C1624" s="133" t="s">
        <v>3424</v>
      </c>
      <c r="D1624" s="133" t="s">
        <v>123</v>
      </c>
      <c r="E1624" s="134" t="s">
        <v>3425</v>
      </c>
      <c r="F1624" s="135" t="s">
        <v>3426</v>
      </c>
      <c r="G1624" s="136" t="s">
        <v>339</v>
      </c>
      <c r="H1624" s="137">
        <v>3.4</v>
      </c>
      <c r="I1624" s="138"/>
      <c r="J1624" s="139">
        <f t="shared" si="180"/>
        <v>0</v>
      </c>
      <c r="K1624" s="135" t="s">
        <v>127</v>
      </c>
      <c r="L1624" s="32"/>
      <c r="M1624" s="140" t="s">
        <v>1</v>
      </c>
      <c r="N1624" s="141" t="s">
        <v>43</v>
      </c>
      <c r="P1624" s="142">
        <f t="shared" si="181"/>
        <v>0</v>
      </c>
      <c r="Q1624" s="142">
        <v>0</v>
      </c>
      <c r="R1624" s="142">
        <f t="shared" si="182"/>
        <v>0</v>
      </c>
      <c r="S1624" s="142">
        <v>2.2300000000000002E-3</v>
      </c>
      <c r="T1624" s="143">
        <f t="shared" si="183"/>
        <v>7.5820000000000002E-3</v>
      </c>
      <c r="AR1624" s="144" t="s">
        <v>293</v>
      </c>
      <c r="AT1624" s="144" t="s">
        <v>123</v>
      </c>
      <c r="AU1624" s="144" t="s">
        <v>129</v>
      </c>
      <c r="AY1624" s="17" t="s">
        <v>120</v>
      </c>
      <c r="BE1624" s="145">
        <f t="shared" si="184"/>
        <v>0</v>
      </c>
      <c r="BF1624" s="145">
        <f t="shared" si="185"/>
        <v>0</v>
      </c>
      <c r="BG1624" s="145">
        <f t="shared" si="186"/>
        <v>0</v>
      </c>
      <c r="BH1624" s="145">
        <f t="shared" si="187"/>
        <v>0</v>
      </c>
      <c r="BI1624" s="145">
        <f t="shared" si="188"/>
        <v>0</v>
      </c>
      <c r="BJ1624" s="17" t="s">
        <v>129</v>
      </c>
      <c r="BK1624" s="145">
        <f t="shared" si="189"/>
        <v>0</v>
      </c>
      <c r="BL1624" s="17" t="s">
        <v>293</v>
      </c>
      <c r="BM1624" s="144" t="s">
        <v>3427</v>
      </c>
    </row>
    <row r="1625" spans="2:65" s="1" customFormat="1" ht="16.5" customHeight="1">
      <c r="B1625" s="132"/>
      <c r="C1625" s="133" t="s">
        <v>1512</v>
      </c>
      <c r="D1625" s="133" t="s">
        <v>123</v>
      </c>
      <c r="E1625" s="134" t="s">
        <v>3428</v>
      </c>
      <c r="F1625" s="135" t="s">
        <v>3429</v>
      </c>
      <c r="G1625" s="136" t="s">
        <v>339</v>
      </c>
      <c r="H1625" s="137">
        <v>17.600000000000001</v>
      </c>
      <c r="I1625" s="138"/>
      <c r="J1625" s="139">
        <f t="shared" si="180"/>
        <v>0</v>
      </c>
      <c r="K1625" s="135" t="s">
        <v>127</v>
      </c>
      <c r="L1625" s="32"/>
      <c r="M1625" s="140" t="s">
        <v>1</v>
      </c>
      <c r="N1625" s="141" t="s">
        <v>43</v>
      </c>
      <c r="P1625" s="142">
        <f t="shared" si="181"/>
        <v>0</v>
      </c>
      <c r="Q1625" s="142">
        <v>0</v>
      </c>
      <c r="R1625" s="142">
        <f t="shared" si="182"/>
        <v>0</v>
      </c>
      <c r="S1625" s="142">
        <v>1.75E-3</v>
      </c>
      <c r="T1625" s="143">
        <f t="shared" si="183"/>
        <v>3.0800000000000004E-2</v>
      </c>
      <c r="AR1625" s="144" t="s">
        <v>293</v>
      </c>
      <c r="AT1625" s="144" t="s">
        <v>123</v>
      </c>
      <c r="AU1625" s="144" t="s">
        <v>129</v>
      </c>
      <c r="AY1625" s="17" t="s">
        <v>120</v>
      </c>
      <c r="BE1625" s="145">
        <f t="shared" si="184"/>
        <v>0</v>
      </c>
      <c r="BF1625" s="145">
        <f t="shared" si="185"/>
        <v>0</v>
      </c>
      <c r="BG1625" s="145">
        <f t="shared" si="186"/>
        <v>0</v>
      </c>
      <c r="BH1625" s="145">
        <f t="shared" si="187"/>
        <v>0</v>
      </c>
      <c r="BI1625" s="145">
        <f t="shared" si="188"/>
        <v>0</v>
      </c>
      <c r="BJ1625" s="17" t="s">
        <v>129</v>
      </c>
      <c r="BK1625" s="145">
        <f t="shared" si="189"/>
        <v>0</v>
      </c>
      <c r="BL1625" s="17" t="s">
        <v>293</v>
      </c>
      <c r="BM1625" s="144" t="s">
        <v>3430</v>
      </c>
    </row>
    <row r="1626" spans="2:65" s="1" customFormat="1" ht="16.5" customHeight="1">
      <c r="B1626" s="132"/>
      <c r="C1626" s="133" t="s">
        <v>3431</v>
      </c>
      <c r="D1626" s="133" t="s">
        <v>123</v>
      </c>
      <c r="E1626" s="134" t="s">
        <v>3432</v>
      </c>
      <c r="F1626" s="135" t="s">
        <v>3433</v>
      </c>
      <c r="G1626" s="136" t="s">
        <v>339</v>
      </c>
      <c r="H1626" s="137">
        <v>18.8</v>
      </c>
      <c r="I1626" s="138"/>
      <c r="J1626" s="139">
        <f t="shared" si="180"/>
        <v>0</v>
      </c>
      <c r="K1626" s="135" t="s">
        <v>127</v>
      </c>
      <c r="L1626" s="32"/>
      <c r="M1626" s="140" t="s">
        <v>1</v>
      </c>
      <c r="N1626" s="141" t="s">
        <v>43</v>
      </c>
      <c r="P1626" s="142">
        <f t="shared" si="181"/>
        <v>0</v>
      </c>
      <c r="Q1626" s="142">
        <v>0</v>
      </c>
      <c r="R1626" s="142">
        <f t="shared" si="182"/>
        <v>0</v>
      </c>
      <c r="S1626" s="142">
        <v>2.5999999999999999E-3</v>
      </c>
      <c r="T1626" s="143">
        <f t="shared" si="183"/>
        <v>4.888E-2</v>
      </c>
      <c r="AR1626" s="144" t="s">
        <v>293</v>
      </c>
      <c r="AT1626" s="144" t="s">
        <v>123</v>
      </c>
      <c r="AU1626" s="144" t="s">
        <v>129</v>
      </c>
      <c r="AY1626" s="17" t="s">
        <v>120</v>
      </c>
      <c r="BE1626" s="145">
        <f t="shared" si="184"/>
        <v>0</v>
      </c>
      <c r="BF1626" s="145">
        <f t="shared" si="185"/>
        <v>0</v>
      </c>
      <c r="BG1626" s="145">
        <f t="shared" si="186"/>
        <v>0</v>
      </c>
      <c r="BH1626" s="145">
        <f t="shared" si="187"/>
        <v>0</v>
      </c>
      <c r="BI1626" s="145">
        <f t="shared" si="188"/>
        <v>0</v>
      </c>
      <c r="BJ1626" s="17" t="s">
        <v>129</v>
      </c>
      <c r="BK1626" s="145">
        <f t="shared" si="189"/>
        <v>0</v>
      </c>
      <c r="BL1626" s="17" t="s">
        <v>293</v>
      </c>
      <c r="BM1626" s="144" t="s">
        <v>3434</v>
      </c>
    </row>
    <row r="1627" spans="2:65" s="1" customFormat="1" ht="16.5" customHeight="1">
      <c r="B1627" s="132"/>
      <c r="C1627" s="133" t="s">
        <v>2000</v>
      </c>
      <c r="D1627" s="133" t="s">
        <v>123</v>
      </c>
      <c r="E1627" s="134" t="s">
        <v>3435</v>
      </c>
      <c r="F1627" s="135" t="s">
        <v>3436</v>
      </c>
      <c r="G1627" s="136" t="s">
        <v>339</v>
      </c>
      <c r="H1627" s="137">
        <v>11</v>
      </c>
      <c r="I1627" s="138"/>
      <c r="J1627" s="139">
        <f t="shared" si="180"/>
        <v>0</v>
      </c>
      <c r="K1627" s="135" t="s">
        <v>127</v>
      </c>
      <c r="L1627" s="32"/>
      <c r="M1627" s="140" t="s">
        <v>1</v>
      </c>
      <c r="N1627" s="141" t="s">
        <v>43</v>
      </c>
      <c r="P1627" s="142">
        <f t="shared" si="181"/>
        <v>0</v>
      </c>
      <c r="Q1627" s="142">
        <v>0</v>
      </c>
      <c r="R1627" s="142">
        <f t="shared" si="182"/>
        <v>0</v>
      </c>
      <c r="S1627" s="142">
        <v>3.9399999999999999E-3</v>
      </c>
      <c r="T1627" s="143">
        <f t="shared" si="183"/>
        <v>4.3339999999999997E-2</v>
      </c>
      <c r="AR1627" s="144" t="s">
        <v>293</v>
      </c>
      <c r="AT1627" s="144" t="s">
        <v>123</v>
      </c>
      <c r="AU1627" s="144" t="s">
        <v>129</v>
      </c>
      <c r="AY1627" s="17" t="s">
        <v>120</v>
      </c>
      <c r="BE1627" s="145">
        <f t="shared" si="184"/>
        <v>0</v>
      </c>
      <c r="BF1627" s="145">
        <f t="shared" si="185"/>
        <v>0</v>
      </c>
      <c r="BG1627" s="145">
        <f t="shared" si="186"/>
        <v>0</v>
      </c>
      <c r="BH1627" s="145">
        <f t="shared" si="187"/>
        <v>0</v>
      </c>
      <c r="BI1627" s="145">
        <f t="shared" si="188"/>
        <v>0</v>
      </c>
      <c r="BJ1627" s="17" t="s">
        <v>129</v>
      </c>
      <c r="BK1627" s="145">
        <f t="shared" si="189"/>
        <v>0</v>
      </c>
      <c r="BL1627" s="17" t="s">
        <v>293</v>
      </c>
      <c r="BM1627" s="144" t="s">
        <v>3437</v>
      </c>
    </row>
    <row r="1628" spans="2:65" s="1" customFormat="1" ht="24.2" customHeight="1">
      <c r="B1628" s="132"/>
      <c r="C1628" s="133" t="s">
        <v>3438</v>
      </c>
      <c r="D1628" s="133" t="s">
        <v>123</v>
      </c>
      <c r="E1628" s="134" t="s">
        <v>3439</v>
      </c>
      <c r="F1628" s="135" t="s">
        <v>3440</v>
      </c>
      <c r="G1628" s="136" t="s">
        <v>339</v>
      </c>
      <c r="H1628" s="137">
        <v>7.2</v>
      </c>
      <c r="I1628" s="138"/>
      <c r="J1628" s="139">
        <f t="shared" si="180"/>
        <v>0</v>
      </c>
      <c r="K1628" s="135" t="s">
        <v>127</v>
      </c>
      <c r="L1628" s="32"/>
      <c r="M1628" s="140" t="s">
        <v>1</v>
      </c>
      <c r="N1628" s="141" t="s">
        <v>43</v>
      </c>
      <c r="P1628" s="142">
        <f t="shared" si="181"/>
        <v>0</v>
      </c>
      <c r="Q1628" s="142">
        <v>1.0499999999999999E-3</v>
      </c>
      <c r="R1628" s="142">
        <f t="shared" si="182"/>
        <v>7.5599999999999999E-3</v>
      </c>
      <c r="S1628" s="142">
        <v>0</v>
      </c>
      <c r="T1628" s="143">
        <f t="shared" si="183"/>
        <v>0</v>
      </c>
      <c r="AR1628" s="144" t="s">
        <v>293</v>
      </c>
      <c r="AT1628" s="144" t="s">
        <v>123</v>
      </c>
      <c r="AU1628" s="144" t="s">
        <v>129</v>
      </c>
      <c r="AY1628" s="17" t="s">
        <v>120</v>
      </c>
      <c r="BE1628" s="145">
        <f t="shared" si="184"/>
        <v>0</v>
      </c>
      <c r="BF1628" s="145">
        <f t="shared" si="185"/>
        <v>0</v>
      </c>
      <c r="BG1628" s="145">
        <f t="shared" si="186"/>
        <v>0</v>
      </c>
      <c r="BH1628" s="145">
        <f t="shared" si="187"/>
        <v>0</v>
      </c>
      <c r="BI1628" s="145">
        <f t="shared" si="188"/>
        <v>0</v>
      </c>
      <c r="BJ1628" s="17" t="s">
        <v>129</v>
      </c>
      <c r="BK1628" s="145">
        <f t="shared" si="189"/>
        <v>0</v>
      </c>
      <c r="BL1628" s="17" t="s">
        <v>293</v>
      </c>
      <c r="BM1628" s="144" t="s">
        <v>3441</v>
      </c>
    </row>
    <row r="1629" spans="2:65" s="12" customFormat="1">
      <c r="B1629" s="153"/>
      <c r="D1629" s="146" t="s">
        <v>230</v>
      </c>
      <c r="E1629" s="154" t="s">
        <v>1</v>
      </c>
      <c r="F1629" s="155" t="s">
        <v>3442</v>
      </c>
      <c r="H1629" s="156">
        <v>7.2</v>
      </c>
      <c r="I1629" s="157"/>
      <c r="L1629" s="153"/>
      <c r="M1629" s="158"/>
      <c r="T1629" s="159"/>
      <c r="AT1629" s="154" t="s">
        <v>230</v>
      </c>
      <c r="AU1629" s="154" t="s">
        <v>129</v>
      </c>
      <c r="AV1629" s="12" t="s">
        <v>129</v>
      </c>
      <c r="AW1629" s="12" t="s">
        <v>32</v>
      </c>
      <c r="AX1629" s="12" t="s">
        <v>77</v>
      </c>
      <c r="AY1629" s="154" t="s">
        <v>120</v>
      </c>
    </row>
    <row r="1630" spans="2:65" s="14" customFormat="1">
      <c r="B1630" s="177"/>
      <c r="D1630" s="146" t="s">
        <v>230</v>
      </c>
      <c r="E1630" s="178" t="s">
        <v>1</v>
      </c>
      <c r="F1630" s="179" t="s">
        <v>304</v>
      </c>
      <c r="H1630" s="180">
        <v>7.2</v>
      </c>
      <c r="I1630" s="181"/>
      <c r="L1630" s="177"/>
      <c r="M1630" s="182"/>
      <c r="T1630" s="183"/>
      <c r="AT1630" s="178" t="s">
        <v>230</v>
      </c>
      <c r="AU1630" s="178" t="s">
        <v>129</v>
      </c>
      <c r="AV1630" s="14" t="s">
        <v>142</v>
      </c>
      <c r="AW1630" s="14" t="s">
        <v>32</v>
      </c>
      <c r="AX1630" s="14" t="s">
        <v>85</v>
      </c>
      <c r="AY1630" s="178" t="s">
        <v>120</v>
      </c>
    </row>
    <row r="1631" spans="2:65" s="1" customFormat="1" ht="24.2" customHeight="1">
      <c r="B1631" s="132"/>
      <c r="C1631" s="133" t="s">
        <v>3443</v>
      </c>
      <c r="D1631" s="133" t="s">
        <v>123</v>
      </c>
      <c r="E1631" s="134" t="s">
        <v>3444</v>
      </c>
      <c r="F1631" s="135" t="s">
        <v>3445</v>
      </c>
      <c r="G1631" s="136" t="s">
        <v>339</v>
      </c>
      <c r="H1631" s="137">
        <v>54.5</v>
      </c>
      <c r="I1631" s="138"/>
      <c r="J1631" s="139">
        <f>ROUND(I1631*H1631,2)</f>
        <v>0</v>
      </c>
      <c r="K1631" s="135" t="s">
        <v>127</v>
      </c>
      <c r="L1631" s="32"/>
      <c r="M1631" s="140" t="s">
        <v>1</v>
      </c>
      <c r="N1631" s="141" t="s">
        <v>43</v>
      </c>
      <c r="P1631" s="142">
        <f>O1631*H1631</f>
        <v>0</v>
      </c>
      <c r="Q1631" s="142">
        <v>1.2199999999999999E-3</v>
      </c>
      <c r="R1631" s="142">
        <f>Q1631*H1631</f>
        <v>6.6489999999999994E-2</v>
      </c>
      <c r="S1631" s="142">
        <v>0</v>
      </c>
      <c r="T1631" s="143">
        <f>S1631*H1631</f>
        <v>0</v>
      </c>
      <c r="AR1631" s="144" t="s">
        <v>293</v>
      </c>
      <c r="AT1631" s="144" t="s">
        <v>123</v>
      </c>
      <c r="AU1631" s="144" t="s">
        <v>129</v>
      </c>
      <c r="AY1631" s="17" t="s">
        <v>120</v>
      </c>
      <c r="BE1631" s="145">
        <f>IF(N1631="základní",J1631,0)</f>
        <v>0</v>
      </c>
      <c r="BF1631" s="145">
        <f>IF(N1631="snížená",J1631,0)</f>
        <v>0</v>
      </c>
      <c r="BG1631" s="145">
        <f>IF(N1631="zákl. přenesená",J1631,0)</f>
        <v>0</v>
      </c>
      <c r="BH1631" s="145">
        <f>IF(N1631="sníž. přenesená",J1631,0)</f>
        <v>0</v>
      </c>
      <c r="BI1631" s="145">
        <f>IF(N1631="nulová",J1631,0)</f>
        <v>0</v>
      </c>
      <c r="BJ1631" s="17" t="s">
        <v>129</v>
      </c>
      <c r="BK1631" s="145">
        <f>ROUND(I1631*H1631,2)</f>
        <v>0</v>
      </c>
      <c r="BL1631" s="17" t="s">
        <v>293</v>
      </c>
      <c r="BM1631" s="144" t="s">
        <v>3446</v>
      </c>
    </row>
    <row r="1632" spans="2:65" s="12" customFormat="1">
      <c r="B1632" s="153"/>
      <c r="D1632" s="146" t="s">
        <v>230</v>
      </c>
      <c r="E1632" s="154" t="s">
        <v>1</v>
      </c>
      <c r="F1632" s="155" t="s">
        <v>3447</v>
      </c>
      <c r="H1632" s="156">
        <v>6</v>
      </c>
      <c r="I1632" s="157"/>
      <c r="L1632" s="153"/>
      <c r="M1632" s="158"/>
      <c r="T1632" s="159"/>
      <c r="AT1632" s="154" t="s">
        <v>230</v>
      </c>
      <c r="AU1632" s="154" t="s">
        <v>129</v>
      </c>
      <c r="AV1632" s="12" t="s">
        <v>129</v>
      </c>
      <c r="AW1632" s="12" t="s">
        <v>32</v>
      </c>
      <c r="AX1632" s="12" t="s">
        <v>77</v>
      </c>
      <c r="AY1632" s="154" t="s">
        <v>120</v>
      </c>
    </row>
    <row r="1633" spans="2:65" s="12" customFormat="1">
      <c r="B1633" s="153"/>
      <c r="D1633" s="146" t="s">
        <v>230</v>
      </c>
      <c r="E1633" s="154" t="s">
        <v>1</v>
      </c>
      <c r="F1633" s="155" t="s">
        <v>3448</v>
      </c>
      <c r="H1633" s="156">
        <v>36</v>
      </c>
      <c r="I1633" s="157"/>
      <c r="L1633" s="153"/>
      <c r="M1633" s="158"/>
      <c r="T1633" s="159"/>
      <c r="AT1633" s="154" t="s">
        <v>230</v>
      </c>
      <c r="AU1633" s="154" t="s">
        <v>129</v>
      </c>
      <c r="AV1633" s="12" t="s">
        <v>129</v>
      </c>
      <c r="AW1633" s="12" t="s">
        <v>32</v>
      </c>
      <c r="AX1633" s="12" t="s">
        <v>77</v>
      </c>
      <c r="AY1633" s="154" t="s">
        <v>120</v>
      </c>
    </row>
    <row r="1634" spans="2:65" s="12" customFormat="1">
      <c r="B1634" s="153"/>
      <c r="D1634" s="146" t="s">
        <v>230</v>
      </c>
      <c r="E1634" s="154" t="s">
        <v>1</v>
      </c>
      <c r="F1634" s="155" t="s">
        <v>3449</v>
      </c>
      <c r="H1634" s="156">
        <v>12.5</v>
      </c>
      <c r="I1634" s="157"/>
      <c r="L1634" s="153"/>
      <c r="M1634" s="158"/>
      <c r="T1634" s="159"/>
      <c r="AT1634" s="154" t="s">
        <v>230</v>
      </c>
      <c r="AU1634" s="154" t="s">
        <v>129</v>
      </c>
      <c r="AV1634" s="12" t="s">
        <v>129</v>
      </c>
      <c r="AW1634" s="12" t="s">
        <v>32</v>
      </c>
      <c r="AX1634" s="12" t="s">
        <v>77</v>
      </c>
      <c r="AY1634" s="154" t="s">
        <v>120</v>
      </c>
    </row>
    <row r="1635" spans="2:65" s="14" customFormat="1">
      <c r="B1635" s="177"/>
      <c r="D1635" s="146" t="s">
        <v>230</v>
      </c>
      <c r="E1635" s="178" t="s">
        <v>1</v>
      </c>
      <c r="F1635" s="179" t="s">
        <v>304</v>
      </c>
      <c r="H1635" s="180">
        <v>54.5</v>
      </c>
      <c r="I1635" s="181"/>
      <c r="L1635" s="177"/>
      <c r="M1635" s="182"/>
      <c r="T1635" s="183"/>
      <c r="AT1635" s="178" t="s">
        <v>230</v>
      </c>
      <c r="AU1635" s="178" t="s">
        <v>129</v>
      </c>
      <c r="AV1635" s="14" t="s">
        <v>142</v>
      </c>
      <c r="AW1635" s="14" t="s">
        <v>32</v>
      </c>
      <c r="AX1635" s="14" t="s">
        <v>85</v>
      </c>
      <c r="AY1635" s="178" t="s">
        <v>120</v>
      </c>
    </row>
    <row r="1636" spans="2:65" s="1" customFormat="1" ht="24.2" customHeight="1">
      <c r="B1636" s="132"/>
      <c r="C1636" s="133" t="s">
        <v>3450</v>
      </c>
      <c r="D1636" s="133" t="s">
        <v>123</v>
      </c>
      <c r="E1636" s="134" t="s">
        <v>3451</v>
      </c>
      <c r="F1636" s="135" t="s">
        <v>3452</v>
      </c>
      <c r="G1636" s="136" t="s">
        <v>339</v>
      </c>
      <c r="H1636" s="137">
        <v>42.3</v>
      </c>
      <c r="I1636" s="138"/>
      <c r="J1636" s="139">
        <f>ROUND(I1636*H1636,2)</f>
        <v>0</v>
      </c>
      <c r="K1636" s="135" t="s">
        <v>127</v>
      </c>
      <c r="L1636" s="32"/>
      <c r="M1636" s="140" t="s">
        <v>1</v>
      </c>
      <c r="N1636" s="141" t="s">
        <v>43</v>
      </c>
      <c r="P1636" s="142">
        <f>O1636*H1636</f>
        <v>0</v>
      </c>
      <c r="Q1636" s="142">
        <v>3.9699999999999996E-3</v>
      </c>
      <c r="R1636" s="142">
        <f>Q1636*H1636</f>
        <v>0.16793099999999997</v>
      </c>
      <c r="S1636" s="142">
        <v>0</v>
      </c>
      <c r="T1636" s="143">
        <f>S1636*H1636</f>
        <v>0</v>
      </c>
      <c r="AR1636" s="144" t="s">
        <v>293</v>
      </c>
      <c r="AT1636" s="144" t="s">
        <v>123</v>
      </c>
      <c r="AU1636" s="144" t="s">
        <v>129</v>
      </c>
      <c r="AY1636" s="17" t="s">
        <v>120</v>
      </c>
      <c r="BE1636" s="145">
        <f>IF(N1636="základní",J1636,0)</f>
        <v>0</v>
      </c>
      <c r="BF1636" s="145">
        <f>IF(N1636="snížená",J1636,0)</f>
        <v>0</v>
      </c>
      <c r="BG1636" s="145">
        <f>IF(N1636="zákl. přenesená",J1636,0)</f>
        <v>0</v>
      </c>
      <c r="BH1636" s="145">
        <f>IF(N1636="sníž. přenesená",J1636,0)</f>
        <v>0</v>
      </c>
      <c r="BI1636" s="145">
        <f>IF(N1636="nulová",J1636,0)</f>
        <v>0</v>
      </c>
      <c r="BJ1636" s="17" t="s">
        <v>129</v>
      </c>
      <c r="BK1636" s="145">
        <f>ROUND(I1636*H1636,2)</f>
        <v>0</v>
      </c>
      <c r="BL1636" s="17" t="s">
        <v>293</v>
      </c>
      <c r="BM1636" s="144" t="s">
        <v>3453</v>
      </c>
    </row>
    <row r="1637" spans="2:65" s="12" customFormat="1">
      <c r="B1637" s="153"/>
      <c r="D1637" s="146" t="s">
        <v>230</v>
      </c>
      <c r="E1637" s="154" t="s">
        <v>1</v>
      </c>
      <c r="F1637" s="155" t="s">
        <v>3454</v>
      </c>
      <c r="H1637" s="156">
        <v>6.5</v>
      </c>
      <c r="I1637" s="157"/>
      <c r="L1637" s="153"/>
      <c r="M1637" s="158"/>
      <c r="T1637" s="159"/>
      <c r="AT1637" s="154" t="s">
        <v>230</v>
      </c>
      <c r="AU1637" s="154" t="s">
        <v>129</v>
      </c>
      <c r="AV1637" s="12" t="s">
        <v>129</v>
      </c>
      <c r="AW1637" s="12" t="s">
        <v>32</v>
      </c>
      <c r="AX1637" s="12" t="s">
        <v>77</v>
      </c>
      <c r="AY1637" s="154" t="s">
        <v>120</v>
      </c>
    </row>
    <row r="1638" spans="2:65" s="12" customFormat="1">
      <c r="B1638" s="153"/>
      <c r="D1638" s="146" t="s">
        <v>230</v>
      </c>
      <c r="E1638" s="154" t="s">
        <v>1</v>
      </c>
      <c r="F1638" s="155" t="s">
        <v>3455</v>
      </c>
      <c r="H1638" s="156">
        <v>9.5</v>
      </c>
      <c r="I1638" s="157"/>
      <c r="L1638" s="153"/>
      <c r="M1638" s="158"/>
      <c r="T1638" s="159"/>
      <c r="AT1638" s="154" t="s">
        <v>230</v>
      </c>
      <c r="AU1638" s="154" t="s">
        <v>129</v>
      </c>
      <c r="AV1638" s="12" t="s">
        <v>129</v>
      </c>
      <c r="AW1638" s="12" t="s">
        <v>32</v>
      </c>
      <c r="AX1638" s="12" t="s">
        <v>77</v>
      </c>
      <c r="AY1638" s="154" t="s">
        <v>120</v>
      </c>
    </row>
    <row r="1639" spans="2:65" s="12" customFormat="1">
      <c r="B1639" s="153"/>
      <c r="D1639" s="146" t="s">
        <v>230</v>
      </c>
      <c r="E1639" s="154" t="s">
        <v>1</v>
      </c>
      <c r="F1639" s="155" t="s">
        <v>3456</v>
      </c>
      <c r="H1639" s="156">
        <v>2.8</v>
      </c>
      <c r="I1639" s="157"/>
      <c r="L1639" s="153"/>
      <c r="M1639" s="158"/>
      <c r="T1639" s="159"/>
      <c r="AT1639" s="154" t="s">
        <v>230</v>
      </c>
      <c r="AU1639" s="154" t="s">
        <v>129</v>
      </c>
      <c r="AV1639" s="12" t="s">
        <v>129</v>
      </c>
      <c r="AW1639" s="12" t="s">
        <v>32</v>
      </c>
      <c r="AX1639" s="12" t="s">
        <v>77</v>
      </c>
      <c r="AY1639" s="154" t="s">
        <v>120</v>
      </c>
    </row>
    <row r="1640" spans="2:65" s="12" customFormat="1">
      <c r="B1640" s="153"/>
      <c r="D1640" s="146" t="s">
        <v>230</v>
      </c>
      <c r="E1640" s="154" t="s">
        <v>1</v>
      </c>
      <c r="F1640" s="155" t="s">
        <v>3457</v>
      </c>
      <c r="H1640" s="156">
        <v>2.5</v>
      </c>
      <c r="I1640" s="157"/>
      <c r="L1640" s="153"/>
      <c r="M1640" s="158"/>
      <c r="T1640" s="159"/>
      <c r="AT1640" s="154" t="s">
        <v>230</v>
      </c>
      <c r="AU1640" s="154" t="s">
        <v>129</v>
      </c>
      <c r="AV1640" s="12" t="s">
        <v>129</v>
      </c>
      <c r="AW1640" s="12" t="s">
        <v>32</v>
      </c>
      <c r="AX1640" s="12" t="s">
        <v>77</v>
      </c>
      <c r="AY1640" s="154" t="s">
        <v>120</v>
      </c>
    </row>
    <row r="1641" spans="2:65" s="12" customFormat="1">
      <c r="B1641" s="153"/>
      <c r="D1641" s="146" t="s">
        <v>230</v>
      </c>
      <c r="E1641" s="154" t="s">
        <v>1</v>
      </c>
      <c r="F1641" s="155" t="s">
        <v>3458</v>
      </c>
      <c r="H1641" s="156">
        <v>3.7</v>
      </c>
      <c r="I1641" s="157"/>
      <c r="L1641" s="153"/>
      <c r="M1641" s="158"/>
      <c r="T1641" s="159"/>
      <c r="AT1641" s="154" t="s">
        <v>230</v>
      </c>
      <c r="AU1641" s="154" t="s">
        <v>129</v>
      </c>
      <c r="AV1641" s="12" t="s">
        <v>129</v>
      </c>
      <c r="AW1641" s="12" t="s">
        <v>32</v>
      </c>
      <c r="AX1641" s="12" t="s">
        <v>77</v>
      </c>
      <c r="AY1641" s="154" t="s">
        <v>120</v>
      </c>
    </row>
    <row r="1642" spans="2:65" s="12" customFormat="1">
      <c r="B1642" s="153"/>
      <c r="D1642" s="146" t="s">
        <v>230</v>
      </c>
      <c r="E1642" s="154" t="s">
        <v>1</v>
      </c>
      <c r="F1642" s="155" t="s">
        <v>3459</v>
      </c>
      <c r="H1642" s="156">
        <v>1.4</v>
      </c>
      <c r="I1642" s="157"/>
      <c r="L1642" s="153"/>
      <c r="M1642" s="158"/>
      <c r="T1642" s="159"/>
      <c r="AT1642" s="154" t="s">
        <v>230</v>
      </c>
      <c r="AU1642" s="154" t="s">
        <v>129</v>
      </c>
      <c r="AV1642" s="12" t="s">
        <v>129</v>
      </c>
      <c r="AW1642" s="12" t="s">
        <v>32</v>
      </c>
      <c r="AX1642" s="12" t="s">
        <v>77</v>
      </c>
      <c r="AY1642" s="154" t="s">
        <v>120</v>
      </c>
    </row>
    <row r="1643" spans="2:65" s="12" customFormat="1">
      <c r="B1643" s="153"/>
      <c r="D1643" s="146" t="s">
        <v>230</v>
      </c>
      <c r="E1643" s="154" t="s">
        <v>1</v>
      </c>
      <c r="F1643" s="155" t="s">
        <v>3460</v>
      </c>
      <c r="H1643" s="156">
        <v>3.7</v>
      </c>
      <c r="I1643" s="157"/>
      <c r="L1643" s="153"/>
      <c r="M1643" s="158"/>
      <c r="T1643" s="159"/>
      <c r="AT1643" s="154" t="s">
        <v>230</v>
      </c>
      <c r="AU1643" s="154" t="s">
        <v>129</v>
      </c>
      <c r="AV1643" s="12" t="s">
        <v>129</v>
      </c>
      <c r="AW1643" s="12" t="s">
        <v>32</v>
      </c>
      <c r="AX1643" s="12" t="s">
        <v>77</v>
      </c>
      <c r="AY1643" s="154" t="s">
        <v>120</v>
      </c>
    </row>
    <row r="1644" spans="2:65" s="12" customFormat="1">
      <c r="B1644" s="153"/>
      <c r="D1644" s="146" t="s">
        <v>230</v>
      </c>
      <c r="E1644" s="154" t="s">
        <v>1</v>
      </c>
      <c r="F1644" s="155" t="s">
        <v>3461</v>
      </c>
      <c r="H1644" s="156">
        <v>12.2</v>
      </c>
      <c r="I1644" s="157"/>
      <c r="L1644" s="153"/>
      <c r="M1644" s="158"/>
      <c r="T1644" s="159"/>
      <c r="AT1644" s="154" t="s">
        <v>230</v>
      </c>
      <c r="AU1644" s="154" t="s">
        <v>129</v>
      </c>
      <c r="AV1644" s="12" t="s">
        <v>129</v>
      </c>
      <c r="AW1644" s="12" t="s">
        <v>32</v>
      </c>
      <c r="AX1644" s="12" t="s">
        <v>77</v>
      </c>
      <c r="AY1644" s="154" t="s">
        <v>120</v>
      </c>
    </row>
    <row r="1645" spans="2:65" s="14" customFormat="1">
      <c r="B1645" s="177"/>
      <c r="D1645" s="146" t="s">
        <v>230</v>
      </c>
      <c r="E1645" s="178" t="s">
        <v>1</v>
      </c>
      <c r="F1645" s="179" t="s">
        <v>304</v>
      </c>
      <c r="H1645" s="180">
        <v>42.3</v>
      </c>
      <c r="I1645" s="181"/>
      <c r="L1645" s="177"/>
      <c r="M1645" s="182"/>
      <c r="T1645" s="183"/>
      <c r="AT1645" s="178" t="s">
        <v>230</v>
      </c>
      <c r="AU1645" s="178" t="s">
        <v>129</v>
      </c>
      <c r="AV1645" s="14" t="s">
        <v>142</v>
      </c>
      <c r="AW1645" s="14" t="s">
        <v>32</v>
      </c>
      <c r="AX1645" s="14" t="s">
        <v>85</v>
      </c>
      <c r="AY1645" s="178" t="s">
        <v>120</v>
      </c>
    </row>
    <row r="1646" spans="2:65" s="1" customFormat="1" ht="24.2" customHeight="1">
      <c r="B1646" s="132"/>
      <c r="C1646" s="133" t="s">
        <v>3462</v>
      </c>
      <c r="D1646" s="133" t="s">
        <v>123</v>
      </c>
      <c r="E1646" s="134" t="s">
        <v>3463</v>
      </c>
      <c r="F1646" s="135" t="s">
        <v>3464</v>
      </c>
      <c r="G1646" s="136" t="s">
        <v>339</v>
      </c>
      <c r="H1646" s="137">
        <v>3.4</v>
      </c>
      <c r="I1646" s="138"/>
      <c r="J1646" s="139">
        <f>ROUND(I1646*H1646,2)</f>
        <v>0</v>
      </c>
      <c r="K1646" s="135" t="s">
        <v>127</v>
      </c>
      <c r="L1646" s="32"/>
      <c r="M1646" s="140" t="s">
        <v>1</v>
      </c>
      <c r="N1646" s="141" t="s">
        <v>43</v>
      </c>
      <c r="P1646" s="142">
        <f>O1646*H1646</f>
        <v>0</v>
      </c>
      <c r="Q1646" s="142">
        <v>2.6099999999999999E-3</v>
      </c>
      <c r="R1646" s="142">
        <f>Q1646*H1646</f>
        <v>8.8739999999999999E-3</v>
      </c>
      <c r="S1646" s="142">
        <v>0</v>
      </c>
      <c r="T1646" s="143">
        <f>S1646*H1646</f>
        <v>0</v>
      </c>
      <c r="AR1646" s="144" t="s">
        <v>293</v>
      </c>
      <c r="AT1646" s="144" t="s">
        <v>123</v>
      </c>
      <c r="AU1646" s="144" t="s">
        <v>129</v>
      </c>
      <c r="AY1646" s="17" t="s">
        <v>120</v>
      </c>
      <c r="BE1646" s="145">
        <f>IF(N1646="základní",J1646,0)</f>
        <v>0</v>
      </c>
      <c r="BF1646" s="145">
        <f>IF(N1646="snížená",J1646,0)</f>
        <v>0</v>
      </c>
      <c r="BG1646" s="145">
        <f>IF(N1646="zákl. přenesená",J1646,0)</f>
        <v>0</v>
      </c>
      <c r="BH1646" s="145">
        <f>IF(N1646="sníž. přenesená",J1646,0)</f>
        <v>0</v>
      </c>
      <c r="BI1646" s="145">
        <f>IF(N1646="nulová",J1646,0)</f>
        <v>0</v>
      </c>
      <c r="BJ1646" s="17" t="s">
        <v>129</v>
      </c>
      <c r="BK1646" s="145">
        <f>ROUND(I1646*H1646,2)</f>
        <v>0</v>
      </c>
      <c r="BL1646" s="17" t="s">
        <v>293</v>
      </c>
      <c r="BM1646" s="144" t="s">
        <v>3465</v>
      </c>
    </row>
    <row r="1647" spans="2:65" s="12" customFormat="1">
      <c r="B1647" s="153"/>
      <c r="D1647" s="146" t="s">
        <v>230</v>
      </c>
      <c r="E1647" s="154" t="s">
        <v>1</v>
      </c>
      <c r="F1647" s="155" t="s">
        <v>3466</v>
      </c>
      <c r="H1647" s="156">
        <v>3.4</v>
      </c>
      <c r="I1647" s="157"/>
      <c r="L1647" s="153"/>
      <c r="M1647" s="158"/>
      <c r="T1647" s="159"/>
      <c r="AT1647" s="154" t="s">
        <v>230</v>
      </c>
      <c r="AU1647" s="154" t="s">
        <v>129</v>
      </c>
      <c r="AV1647" s="12" t="s">
        <v>129</v>
      </c>
      <c r="AW1647" s="12" t="s">
        <v>32</v>
      </c>
      <c r="AX1647" s="12" t="s">
        <v>77</v>
      </c>
      <c r="AY1647" s="154" t="s">
        <v>120</v>
      </c>
    </row>
    <row r="1648" spans="2:65" s="14" customFormat="1">
      <c r="B1648" s="177"/>
      <c r="D1648" s="146" t="s">
        <v>230</v>
      </c>
      <c r="E1648" s="178" t="s">
        <v>1</v>
      </c>
      <c r="F1648" s="179" t="s">
        <v>304</v>
      </c>
      <c r="H1648" s="180">
        <v>3.4</v>
      </c>
      <c r="I1648" s="181"/>
      <c r="L1648" s="177"/>
      <c r="M1648" s="182"/>
      <c r="T1648" s="183"/>
      <c r="AT1648" s="178" t="s">
        <v>230</v>
      </c>
      <c r="AU1648" s="178" t="s">
        <v>129</v>
      </c>
      <c r="AV1648" s="14" t="s">
        <v>142</v>
      </c>
      <c r="AW1648" s="14" t="s">
        <v>32</v>
      </c>
      <c r="AX1648" s="14" t="s">
        <v>85</v>
      </c>
      <c r="AY1648" s="178" t="s">
        <v>120</v>
      </c>
    </row>
    <row r="1649" spans="2:65" s="1" customFormat="1" ht="33" customHeight="1">
      <c r="B1649" s="132"/>
      <c r="C1649" s="133" t="s">
        <v>3467</v>
      </c>
      <c r="D1649" s="133" t="s">
        <v>123</v>
      </c>
      <c r="E1649" s="134" t="s">
        <v>3468</v>
      </c>
      <c r="F1649" s="135" t="s">
        <v>3469</v>
      </c>
      <c r="G1649" s="136" t="s">
        <v>339</v>
      </c>
      <c r="H1649" s="137">
        <v>8</v>
      </c>
      <c r="I1649" s="138"/>
      <c r="J1649" s="139">
        <f>ROUND(I1649*H1649,2)</f>
        <v>0</v>
      </c>
      <c r="K1649" s="135" t="s">
        <v>127</v>
      </c>
      <c r="L1649" s="32"/>
      <c r="M1649" s="140" t="s">
        <v>1</v>
      </c>
      <c r="N1649" s="141" t="s">
        <v>43</v>
      </c>
      <c r="P1649" s="142">
        <f>O1649*H1649</f>
        <v>0</v>
      </c>
      <c r="Q1649" s="142">
        <v>1.49E-3</v>
      </c>
      <c r="R1649" s="142">
        <f>Q1649*H1649</f>
        <v>1.192E-2</v>
      </c>
      <c r="S1649" s="142">
        <v>0</v>
      </c>
      <c r="T1649" s="143">
        <f>S1649*H1649</f>
        <v>0</v>
      </c>
      <c r="AR1649" s="144" t="s">
        <v>293</v>
      </c>
      <c r="AT1649" s="144" t="s">
        <v>123</v>
      </c>
      <c r="AU1649" s="144" t="s">
        <v>129</v>
      </c>
      <c r="AY1649" s="17" t="s">
        <v>120</v>
      </c>
      <c r="BE1649" s="145">
        <f>IF(N1649="základní",J1649,0)</f>
        <v>0</v>
      </c>
      <c r="BF1649" s="145">
        <f>IF(N1649="snížená",J1649,0)</f>
        <v>0</v>
      </c>
      <c r="BG1649" s="145">
        <f>IF(N1649="zákl. přenesená",J1649,0)</f>
        <v>0</v>
      </c>
      <c r="BH1649" s="145">
        <f>IF(N1649="sníž. přenesená",J1649,0)</f>
        <v>0</v>
      </c>
      <c r="BI1649" s="145">
        <f>IF(N1649="nulová",J1649,0)</f>
        <v>0</v>
      </c>
      <c r="BJ1649" s="17" t="s">
        <v>129</v>
      </c>
      <c r="BK1649" s="145">
        <f>ROUND(I1649*H1649,2)</f>
        <v>0</v>
      </c>
      <c r="BL1649" s="17" t="s">
        <v>293</v>
      </c>
      <c r="BM1649" s="144" t="s">
        <v>3470</v>
      </c>
    </row>
    <row r="1650" spans="2:65" s="12" customFormat="1">
      <c r="B1650" s="153"/>
      <c r="D1650" s="146" t="s">
        <v>230</v>
      </c>
      <c r="E1650" s="154" t="s">
        <v>1</v>
      </c>
      <c r="F1650" s="155" t="s">
        <v>3471</v>
      </c>
      <c r="H1650" s="156">
        <v>8</v>
      </c>
      <c r="I1650" s="157"/>
      <c r="L1650" s="153"/>
      <c r="M1650" s="158"/>
      <c r="T1650" s="159"/>
      <c r="AT1650" s="154" t="s">
        <v>230</v>
      </c>
      <c r="AU1650" s="154" t="s">
        <v>129</v>
      </c>
      <c r="AV1650" s="12" t="s">
        <v>129</v>
      </c>
      <c r="AW1650" s="12" t="s">
        <v>32</v>
      </c>
      <c r="AX1650" s="12" t="s">
        <v>77</v>
      </c>
      <c r="AY1650" s="154" t="s">
        <v>120</v>
      </c>
    </row>
    <row r="1651" spans="2:65" s="14" customFormat="1">
      <c r="B1651" s="177"/>
      <c r="D1651" s="146" t="s">
        <v>230</v>
      </c>
      <c r="E1651" s="178" t="s">
        <v>1</v>
      </c>
      <c r="F1651" s="179" t="s">
        <v>304</v>
      </c>
      <c r="H1651" s="180">
        <v>8</v>
      </c>
      <c r="I1651" s="181"/>
      <c r="L1651" s="177"/>
      <c r="M1651" s="182"/>
      <c r="T1651" s="183"/>
      <c r="AT1651" s="178" t="s">
        <v>230</v>
      </c>
      <c r="AU1651" s="178" t="s">
        <v>129</v>
      </c>
      <c r="AV1651" s="14" t="s">
        <v>142</v>
      </c>
      <c r="AW1651" s="14" t="s">
        <v>32</v>
      </c>
      <c r="AX1651" s="14" t="s">
        <v>85</v>
      </c>
      <c r="AY1651" s="178" t="s">
        <v>120</v>
      </c>
    </row>
    <row r="1652" spans="2:65" s="1" customFormat="1" ht="33" customHeight="1">
      <c r="B1652" s="132"/>
      <c r="C1652" s="133" t="s">
        <v>3472</v>
      </c>
      <c r="D1652" s="133" t="s">
        <v>123</v>
      </c>
      <c r="E1652" s="134" t="s">
        <v>3473</v>
      </c>
      <c r="F1652" s="135" t="s">
        <v>3474</v>
      </c>
      <c r="G1652" s="136" t="s">
        <v>339</v>
      </c>
      <c r="H1652" s="137">
        <v>9.6</v>
      </c>
      <c r="I1652" s="138"/>
      <c r="J1652" s="139">
        <f>ROUND(I1652*H1652,2)</f>
        <v>0</v>
      </c>
      <c r="K1652" s="135" t="s">
        <v>127</v>
      </c>
      <c r="L1652" s="32"/>
      <c r="M1652" s="140" t="s">
        <v>1</v>
      </c>
      <c r="N1652" s="141" t="s">
        <v>43</v>
      </c>
      <c r="P1652" s="142">
        <f>O1652*H1652</f>
        <v>0</v>
      </c>
      <c r="Q1652" s="142">
        <v>1.9499999999999999E-3</v>
      </c>
      <c r="R1652" s="142">
        <f>Q1652*H1652</f>
        <v>1.8719999999999997E-2</v>
      </c>
      <c r="S1652" s="142">
        <v>0</v>
      </c>
      <c r="T1652" s="143">
        <f>S1652*H1652</f>
        <v>0</v>
      </c>
      <c r="AR1652" s="144" t="s">
        <v>293</v>
      </c>
      <c r="AT1652" s="144" t="s">
        <v>123</v>
      </c>
      <c r="AU1652" s="144" t="s">
        <v>129</v>
      </c>
      <c r="AY1652" s="17" t="s">
        <v>120</v>
      </c>
      <c r="BE1652" s="145">
        <f>IF(N1652="základní",J1652,0)</f>
        <v>0</v>
      </c>
      <c r="BF1652" s="145">
        <f>IF(N1652="snížená",J1652,0)</f>
        <v>0</v>
      </c>
      <c r="BG1652" s="145">
        <f>IF(N1652="zákl. přenesená",J1652,0)</f>
        <v>0</v>
      </c>
      <c r="BH1652" s="145">
        <f>IF(N1652="sníž. přenesená",J1652,0)</f>
        <v>0</v>
      </c>
      <c r="BI1652" s="145">
        <f>IF(N1652="nulová",J1652,0)</f>
        <v>0</v>
      </c>
      <c r="BJ1652" s="17" t="s">
        <v>129</v>
      </c>
      <c r="BK1652" s="145">
        <f>ROUND(I1652*H1652,2)</f>
        <v>0</v>
      </c>
      <c r="BL1652" s="17" t="s">
        <v>293</v>
      </c>
      <c r="BM1652" s="144" t="s">
        <v>3475</v>
      </c>
    </row>
    <row r="1653" spans="2:65" s="12" customFormat="1">
      <c r="B1653" s="153"/>
      <c r="D1653" s="146" t="s">
        <v>230</v>
      </c>
      <c r="E1653" s="154" t="s">
        <v>1</v>
      </c>
      <c r="F1653" s="155" t="s">
        <v>3476</v>
      </c>
      <c r="H1653" s="156">
        <v>6</v>
      </c>
      <c r="I1653" s="157"/>
      <c r="L1653" s="153"/>
      <c r="M1653" s="158"/>
      <c r="T1653" s="159"/>
      <c r="AT1653" s="154" t="s">
        <v>230</v>
      </c>
      <c r="AU1653" s="154" t="s">
        <v>129</v>
      </c>
      <c r="AV1653" s="12" t="s">
        <v>129</v>
      </c>
      <c r="AW1653" s="12" t="s">
        <v>32</v>
      </c>
      <c r="AX1653" s="12" t="s">
        <v>77</v>
      </c>
      <c r="AY1653" s="154" t="s">
        <v>120</v>
      </c>
    </row>
    <row r="1654" spans="2:65" s="12" customFormat="1">
      <c r="B1654" s="153"/>
      <c r="D1654" s="146" t="s">
        <v>230</v>
      </c>
      <c r="E1654" s="154" t="s">
        <v>1</v>
      </c>
      <c r="F1654" s="155" t="s">
        <v>3477</v>
      </c>
      <c r="H1654" s="156">
        <v>3.6</v>
      </c>
      <c r="I1654" s="157"/>
      <c r="L1654" s="153"/>
      <c r="M1654" s="158"/>
      <c r="T1654" s="159"/>
      <c r="AT1654" s="154" t="s">
        <v>230</v>
      </c>
      <c r="AU1654" s="154" t="s">
        <v>129</v>
      </c>
      <c r="AV1654" s="12" t="s">
        <v>129</v>
      </c>
      <c r="AW1654" s="12" t="s">
        <v>32</v>
      </c>
      <c r="AX1654" s="12" t="s">
        <v>77</v>
      </c>
      <c r="AY1654" s="154" t="s">
        <v>120</v>
      </c>
    </row>
    <row r="1655" spans="2:65" s="14" customFormat="1">
      <c r="B1655" s="177"/>
      <c r="D1655" s="146" t="s">
        <v>230</v>
      </c>
      <c r="E1655" s="178" t="s">
        <v>1</v>
      </c>
      <c r="F1655" s="179" t="s">
        <v>304</v>
      </c>
      <c r="H1655" s="180">
        <v>9.6</v>
      </c>
      <c r="I1655" s="181"/>
      <c r="L1655" s="177"/>
      <c r="M1655" s="182"/>
      <c r="T1655" s="183"/>
      <c r="AT1655" s="178" t="s">
        <v>230</v>
      </c>
      <c r="AU1655" s="178" t="s">
        <v>129</v>
      </c>
      <c r="AV1655" s="14" t="s">
        <v>142</v>
      </c>
      <c r="AW1655" s="14" t="s">
        <v>32</v>
      </c>
      <c r="AX1655" s="14" t="s">
        <v>85</v>
      </c>
      <c r="AY1655" s="178" t="s">
        <v>120</v>
      </c>
    </row>
    <row r="1656" spans="2:65" s="1" customFormat="1" ht="24.2" customHeight="1">
      <c r="B1656" s="132"/>
      <c r="C1656" s="133" t="s">
        <v>3478</v>
      </c>
      <c r="D1656" s="133" t="s">
        <v>123</v>
      </c>
      <c r="E1656" s="134" t="s">
        <v>3479</v>
      </c>
      <c r="F1656" s="135" t="s">
        <v>3480</v>
      </c>
      <c r="G1656" s="136" t="s">
        <v>339</v>
      </c>
      <c r="H1656" s="137">
        <v>6.2</v>
      </c>
      <c r="I1656" s="138"/>
      <c r="J1656" s="139">
        <f>ROUND(I1656*H1656,2)</f>
        <v>0</v>
      </c>
      <c r="K1656" s="135" t="s">
        <v>127</v>
      </c>
      <c r="L1656" s="32"/>
      <c r="M1656" s="140" t="s">
        <v>1</v>
      </c>
      <c r="N1656" s="141" t="s">
        <v>43</v>
      </c>
      <c r="P1656" s="142">
        <f>O1656*H1656</f>
        <v>0</v>
      </c>
      <c r="Q1656" s="142">
        <v>2.4499999999999999E-3</v>
      </c>
      <c r="R1656" s="142">
        <f>Q1656*H1656</f>
        <v>1.519E-2</v>
      </c>
      <c r="S1656" s="142">
        <v>0</v>
      </c>
      <c r="T1656" s="143">
        <f>S1656*H1656</f>
        <v>0</v>
      </c>
      <c r="AR1656" s="144" t="s">
        <v>293</v>
      </c>
      <c r="AT1656" s="144" t="s">
        <v>123</v>
      </c>
      <c r="AU1656" s="144" t="s">
        <v>129</v>
      </c>
      <c r="AY1656" s="17" t="s">
        <v>120</v>
      </c>
      <c r="BE1656" s="145">
        <f>IF(N1656="základní",J1656,0)</f>
        <v>0</v>
      </c>
      <c r="BF1656" s="145">
        <f>IF(N1656="snížená",J1656,0)</f>
        <v>0</v>
      </c>
      <c r="BG1656" s="145">
        <f>IF(N1656="zákl. přenesená",J1656,0)</f>
        <v>0</v>
      </c>
      <c r="BH1656" s="145">
        <f>IF(N1656="sníž. přenesená",J1656,0)</f>
        <v>0</v>
      </c>
      <c r="BI1656" s="145">
        <f>IF(N1656="nulová",J1656,0)</f>
        <v>0</v>
      </c>
      <c r="BJ1656" s="17" t="s">
        <v>129</v>
      </c>
      <c r="BK1656" s="145">
        <f>ROUND(I1656*H1656,2)</f>
        <v>0</v>
      </c>
      <c r="BL1656" s="17" t="s">
        <v>293</v>
      </c>
      <c r="BM1656" s="144" t="s">
        <v>3481</v>
      </c>
    </row>
    <row r="1657" spans="2:65" s="12" customFormat="1">
      <c r="B1657" s="153"/>
      <c r="D1657" s="146" t="s">
        <v>230</v>
      </c>
      <c r="E1657" s="154" t="s">
        <v>1</v>
      </c>
      <c r="F1657" s="155" t="s">
        <v>3482</v>
      </c>
      <c r="H1657" s="156">
        <v>6.2</v>
      </c>
      <c r="I1657" s="157"/>
      <c r="L1657" s="153"/>
      <c r="M1657" s="158"/>
      <c r="T1657" s="159"/>
      <c r="AT1657" s="154" t="s">
        <v>230</v>
      </c>
      <c r="AU1657" s="154" t="s">
        <v>129</v>
      </c>
      <c r="AV1657" s="12" t="s">
        <v>129</v>
      </c>
      <c r="AW1657" s="12" t="s">
        <v>32</v>
      </c>
      <c r="AX1657" s="12" t="s">
        <v>85</v>
      </c>
      <c r="AY1657" s="154" t="s">
        <v>120</v>
      </c>
    </row>
    <row r="1658" spans="2:65" s="1" customFormat="1" ht="24.2" customHeight="1">
      <c r="B1658" s="132"/>
      <c r="C1658" s="133" t="s">
        <v>2146</v>
      </c>
      <c r="D1658" s="133" t="s">
        <v>123</v>
      </c>
      <c r="E1658" s="134" t="s">
        <v>3483</v>
      </c>
      <c r="F1658" s="135" t="s">
        <v>3484</v>
      </c>
      <c r="G1658" s="136" t="s">
        <v>339</v>
      </c>
      <c r="H1658" s="137">
        <v>12.6</v>
      </c>
      <c r="I1658" s="138"/>
      <c r="J1658" s="139">
        <f>ROUND(I1658*H1658,2)</f>
        <v>0</v>
      </c>
      <c r="K1658" s="135" t="s">
        <v>127</v>
      </c>
      <c r="L1658" s="32"/>
      <c r="M1658" s="140" t="s">
        <v>1</v>
      </c>
      <c r="N1658" s="141" t="s">
        <v>43</v>
      </c>
      <c r="P1658" s="142">
        <f>O1658*H1658</f>
        <v>0</v>
      </c>
      <c r="Q1658" s="142">
        <v>3.6600000000000001E-3</v>
      </c>
      <c r="R1658" s="142">
        <f>Q1658*H1658</f>
        <v>4.6115999999999997E-2</v>
      </c>
      <c r="S1658" s="142">
        <v>0</v>
      </c>
      <c r="T1658" s="143">
        <f>S1658*H1658</f>
        <v>0</v>
      </c>
      <c r="AR1658" s="144" t="s">
        <v>293</v>
      </c>
      <c r="AT1658" s="144" t="s">
        <v>123</v>
      </c>
      <c r="AU1658" s="144" t="s">
        <v>129</v>
      </c>
      <c r="AY1658" s="17" t="s">
        <v>120</v>
      </c>
      <c r="BE1658" s="145">
        <f>IF(N1658="základní",J1658,0)</f>
        <v>0</v>
      </c>
      <c r="BF1658" s="145">
        <f>IF(N1658="snížená",J1658,0)</f>
        <v>0</v>
      </c>
      <c r="BG1658" s="145">
        <f>IF(N1658="zákl. přenesená",J1658,0)</f>
        <v>0</v>
      </c>
      <c r="BH1658" s="145">
        <f>IF(N1658="sníž. přenesená",J1658,0)</f>
        <v>0</v>
      </c>
      <c r="BI1658" s="145">
        <f>IF(N1658="nulová",J1658,0)</f>
        <v>0</v>
      </c>
      <c r="BJ1658" s="17" t="s">
        <v>129</v>
      </c>
      <c r="BK1658" s="145">
        <f>ROUND(I1658*H1658,2)</f>
        <v>0</v>
      </c>
      <c r="BL1658" s="17" t="s">
        <v>293</v>
      </c>
      <c r="BM1658" s="144" t="s">
        <v>3485</v>
      </c>
    </row>
    <row r="1659" spans="2:65" s="12" customFormat="1">
      <c r="B1659" s="153"/>
      <c r="D1659" s="146" t="s">
        <v>230</v>
      </c>
      <c r="E1659" s="154" t="s">
        <v>1</v>
      </c>
      <c r="F1659" s="155" t="s">
        <v>3486</v>
      </c>
      <c r="H1659" s="156">
        <v>12.6</v>
      </c>
      <c r="I1659" s="157"/>
      <c r="L1659" s="153"/>
      <c r="M1659" s="158"/>
      <c r="T1659" s="159"/>
      <c r="AT1659" s="154" t="s">
        <v>230</v>
      </c>
      <c r="AU1659" s="154" t="s">
        <v>129</v>
      </c>
      <c r="AV1659" s="12" t="s">
        <v>129</v>
      </c>
      <c r="AW1659" s="12" t="s">
        <v>32</v>
      </c>
      <c r="AX1659" s="12" t="s">
        <v>77</v>
      </c>
      <c r="AY1659" s="154" t="s">
        <v>120</v>
      </c>
    </row>
    <row r="1660" spans="2:65" s="14" customFormat="1">
      <c r="B1660" s="177"/>
      <c r="D1660" s="146" t="s">
        <v>230</v>
      </c>
      <c r="E1660" s="178" t="s">
        <v>1</v>
      </c>
      <c r="F1660" s="179" t="s">
        <v>304</v>
      </c>
      <c r="H1660" s="180">
        <v>12.6</v>
      </c>
      <c r="I1660" s="181"/>
      <c r="L1660" s="177"/>
      <c r="M1660" s="182"/>
      <c r="T1660" s="183"/>
      <c r="AT1660" s="178" t="s">
        <v>230</v>
      </c>
      <c r="AU1660" s="178" t="s">
        <v>129</v>
      </c>
      <c r="AV1660" s="14" t="s">
        <v>142</v>
      </c>
      <c r="AW1660" s="14" t="s">
        <v>32</v>
      </c>
      <c r="AX1660" s="14" t="s">
        <v>85</v>
      </c>
      <c r="AY1660" s="178" t="s">
        <v>120</v>
      </c>
    </row>
    <row r="1661" spans="2:65" s="1" customFormat="1" ht="24.2" customHeight="1">
      <c r="B1661" s="132"/>
      <c r="C1661" s="133" t="s">
        <v>3487</v>
      </c>
      <c r="D1661" s="133" t="s">
        <v>123</v>
      </c>
      <c r="E1661" s="134" t="s">
        <v>3488</v>
      </c>
      <c r="F1661" s="135" t="s">
        <v>3489</v>
      </c>
      <c r="G1661" s="136" t="s">
        <v>322</v>
      </c>
      <c r="H1661" s="137">
        <v>1</v>
      </c>
      <c r="I1661" s="138"/>
      <c r="J1661" s="139">
        <f>ROUND(I1661*H1661,2)</f>
        <v>0</v>
      </c>
      <c r="K1661" s="135" t="s">
        <v>127</v>
      </c>
      <c r="L1661" s="32"/>
      <c r="M1661" s="140" t="s">
        <v>1</v>
      </c>
      <c r="N1661" s="141" t="s">
        <v>43</v>
      </c>
      <c r="P1661" s="142">
        <f>O1661*H1661</f>
        <v>0</v>
      </c>
      <c r="Q1661" s="142">
        <v>3.5E-4</v>
      </c>
      <c r="R1661" s="142">
        <f>Q1661*H1661</f>
        <v>3.5E-4</v>
      </c>
      <c r="S1661" s="142">
        <v>0</v>
      </c>
      <c r="T1661" s="143">
        <f>S1661*H1661</f>
        <v>0</v>
      </c>
      <c r="AR1661" s="144" t="s">
        <v>293</v>
      </c>
      <c r="AT1661" s="144" t="s">
        <v>123</v>
      </c>
      <c r="AU1661" s="144" t="s">
        <v>129</v>
      </c>
      <c r="AY1661" s="17" t="s">
        <v>120</v>
      </c>
      <c r="BE1661" s="145">
        <f>IF(N1661="základní",J1661,0)</f>
        <v>0</v>
      </c>
      <c r="BF1661" s="145">
        <f>IF(N1661="snížená",J1661,0)</f>
        <v>0</v>
      </c>
      <c r="BG1661" s="145">
        <f>IF(N1661="zákl. přenesená",J1661,0)</f>
        <v>0</v>
      </c>
      <c r="BH1661" s="145">
        <f>IF(N1661="sníž. přenesená",J1661,0)</f>
        <v>0</v>
      </c>
      <c r="BI1661" s="145">
        <f>IF(N1661="nulová",J1661,0)</f>
        <v>0</v>
      </c>
      <c r="BJ1661" s="17" t="s">
        <v>129</v>
      </c>
      <c r="BK1661" s="145">
        <f>ROUND(I1661*H1661,2)</f>
        <v>0</v>
      </c>
      <c r="BL1661" s="17" t="s">
        <v>293</v>
      </c>
      <c r="BM1661" s="144" t="s">
        <v>3490</v>
      </c>
    </row>
    <row r="1662" spans="2:65" s="12" customFormat="1">
      <c r="B1662" s="153"/>
      <c r="D1662" s="146" t="s">
        <v>230</v>
      </c>
      <c r="E1662" s="154" t="s">
        <v>1</v>
      </c>
      <c r="F1662" s="155" t="s">
        <v>3491</v>
      </c>
      <c r="H1662" s="156">
        <v>1</v>
      </c>
      <c r="I1662" s="157"/>
      <c r="L1662" s="153"/>
      <c r="M1662" s="158"/>
      <c r="T1662" s="159"/>
      <c r="AT1662" s="154" t="s">
        <v>230</v>
      </c>
      <c r="AU1662" s="154" t="s">
        <v>129</v>
      </c>
      <c r="AV1662" s="12" t="s">
        <v>129</v>
      </c>
      <c r="AW1662" s="12" t="s">
        <v>32</v>
      </c>
      <c r="AX1662" s="12" t="s">
        <v>77</v>
      </c>
      <c r="AY1662" s="154" t="s">
        <v>120</v>
      </c>
    </row>
    <row r="1663" spans="2:65" s="14" customFormat="1">
      <c r="B1663" s="177"/>
      <c r="D1663" s="146" t="s">
        <v>230</v>
      </c>
      <c r="E1663" s="178" t="s">
        <v>1</v>
      </c>
      <c r="F1663" s="179" t="s">
        <v>304</v>
      </c>
      <c r="H1663" s="180">
        <v>1</v>
      </c>
      <c r="I1663" s="181"/>
      <c r="L1663" s="177"/>
      <c r="M1663" s="182"/>
      <c r="T1663" s="183"/>
      <c r="AT1663" s="178" t="s">
        <v>230</v>
      </c>
      <c r="AU1663" s="178" t="s">
        <v>129</v>
      </c>
      <c r="AV1663" s="14" t="s">
        <v>142</v>
      </c>
      <c r="AW1663" s="14" t="s">
        <v>32</v>
      </c>
      <c r="AX1663" s="14" t="s">
        <v>85</v>
      </c>
      <c r="AY1663" s="178" t="s">
        <v>120</v>
      </c>
    </row>
    <row r="1664" spans="2:65" s="1" customFormat="1" ht="24.2" customHeight="1">
      <c r="B1664" s="132"/>
      <c r="C1664" s="133" t="s">
        <v>3492</v>
      </c>
      <c r="D1664" s="133" t="s">
        <v>123</v>
      </c>
      <c r="E1664" s="134" t="s">
        <v>3493</v>
      </c>
      <c r="F1664" s="135" t="s">
        <v>3494</v>
      </c>
      <c r="G1664" s="136" t="s">
        <v>322</v>
      </c>
      <c r="H1664" s="137">
        <v>1</v>
      </c>
      <c r="I1664" s="138"/>
      <c r="J1664" s="139">
        <f>ROUND(I1664*H1664,2)</f>
        <v>0</v>
      </c>
      <c r="K1664" s="135" t="s">
        <v>127</v>
      </c>
      <c r="L1664" s="32"/>
      <c r="M1664" s="140" t="s">
        <v>1</v>
      </c>
      <c r="N1664" s="141" t="s">
        <v>43</v>
      </c>
      <c r="P1664" s="142">
        <f>O1664*H1664</f>
        <v>0</v>
      </c>
      <c r="Q1664" s="142">
        <v>7.2999999999999996E-4</v>
      </c>
      <c r="R1664" s="142">
        <f>Q1664*H1664</f>
        <v>7.2999999999999996E-4</v>
      </c>
      <c r="S1664" s="142">
        <v>0</v>
      </c>
      <c r="T1664" s="143">
        <f>S1664*H1664</f>
        <v>0</v>
      </c>
      <c r="AR1664" s="144" t="s">
        <v>293</v>
      </c>
      <c r="AT1664" s="144" t="s">
        <v>123</v>
      </c>
      <c r="AU1664" s="144" t="s">
        <v>129</v>
      </c>
      <c r="AY1664" s="17" t="s">
        <v>120</v>
      </c>
      <c r="BE1664" s="145">
        <f>IF(N1664="základní",J1664,0)</f>
        <v>0</v>
      </c>
      <c r="BF1664" s="145">
        <f>IF(N1664="snížená",J1664,0)</f>
        <v>0</v>
      </c>
      <c r="BG1664" s="145">
        <f>IF(N1664="zákl. přenesená",J1664,0)</f>
        <v>0</v>
      </c>
      <c r="BH1664" s="145">
        <f>IF(N1664="sníž. přenesená",J1664,0)</f>
        <v>0</v>
      </c>
      <c r="BI1664" s="145">
        <f>IF(N1664="nulová",J1664,0)</f>
        <v>0</v>
      </c>
      <c r="BJ1664" s="17" t="s">
        <v>129</v>
      </c>
      <c r="BK1664" s="145">
        <f>ROUND(I1664*H1664,2)</f>
        <v>0</v>
      </c>
      <c r="BL1664" s="17" t="s">
        <v>293</v>
      </c>
      <c r="BM1664" s="144" t="s">
        <v>3495</v>
      </c>
    </row>
    <row r="1665" spans="2:65" s="12" customFormat="1">
      <c r="B1665" s="153"/>
      <c r="D1665" s="146" t="s">
        <v>230</v>
      </c>
      <c r="E1665" s="154" t="s">
        <v>1</v>
      </c>
      <c r="F1665" s="155" t="s">
        <v>3496</v>
      </c>
      <c r="H1665" s="156">
        <v>1</v>
      </c>
      <c r="I1665" s="157"/>
      <c r="L1665" s="153"/>
      <c r="M1665" s="158"/>
      <c r="T1665" s="159"/>
      <c r="AT1665" s="154" t="s">
        <v>230</v>
      </c>
      <c r="AU1665" s="154" t="s">
        <v>129</v>
      </c>
      <c r="AV1665" s="12" t="s">
        <v>129</v>
      </c>
      <c r="AW1665" s="12" t="s">
        <v>32</v>
      </c>
      <c r="AX1665" s="12" t="s">
        <v>85</v>
      </c>
      <c r="AY1665" s="154" t="s">
        <v>120</v>
      </c>
    </row>
    <row r="1666" spans="2:65" s="1" customFormat="1" ht="24.2" customHeight="1">
      <c r="B1666" s="132"/>
      <c r="C1666" s="133" t="s">
        <v>3497</v>
      </c>
      <c r="D1666" s="133" t="s">
        <v>123</v>
      </c>
      <c r="E1666" s="134" t="s">
        <v>3498</v>
      </c>
      <c r="F1666" s="135" t="s">
        <v>3499</v>
      </c>
      <c r="G1666" s="136" t="s">
        <v>339</v>
      </c>
      <c r="H1666" s="137">
        <v>3.5</v>
      </c>
      <c r="I1666" s="138"/>
      <c r="J1666" s="139">
        <f>ROUND(I1666*H1666,2)</f>
        <v>0</v>
      </c>
      <c r="K1666" s="135" t="s">
        <v>127</v>
      </c>
      <c r="L1666" s="32"/>
      <c r="M1666" s="140" t="s">
        <v>1</v>
      </c>
      <c r="N1666" s="141" t="s">
        <v>43</v>
      </c>
      <c r="P1666" s="142">
        <f>O1666*H1666</f>
        <v>0</v>
      </c>
      <c r="Q1666" s="142">
        <v>1.7099999999999999E-3</v>
      </c>
      <c r="R1666" s="142">
        <f>Q1666*H1666</f>
        <v>5.9849999999999999E-3</v>
      </c>
      <c r="S1666" s="142">
        <v>0</v>
      </c>
      <c r="T1666" s="143">
        <f>S1666*H1666</f>
        <v>0</v>
      </c>
      <c r="AR1666" s="144" t="s">
        <v>293</v>
      </c>
      <c r="AT1666" s="144" t="s">
        <v>123</v>
      </c>
      <c r="AU1666" s="144" t="s">
        <v>129</v>
      </c>
      <c r="AY1666" s="17" t="s">
        <v>120</v>
      </c>
      <c r="BE1666" s="145">
        <f>IF(N1666="základní",J1666,0)</f>
        <v>0</v>
      </c>
      <c r="BF1666" s="145">
        <f>IF(N1666="snížená",J1666,0)</f>
        <v>0</v>
      </c>
      <c r="BG1666" s="145">
        <f>IF(N1666="zákl. přenesená",J1666,0)</f>
        <v>0</v>
      </c>
      <c r="BH1666" s="145">
        <f>IF(N1666="sníž. přenesená",J1666,0)</f>
        <v>0</v>
      </c>
      <c r="BI1666" s="145">
        <f>IF(N1666="nulová",J1666,0)</f>
        <v>0</v>
      </c>
      <c r="BJ1666" s="17" t="s">
        <v>129</v>
      </c>
      <c r="BK1666" s="145">
        <f>ROUND(I1666*H1666,2)</f>
        <v>0</v>
      </c>
      <c r="BL1666" s="17" t="s">
        <v>293</v>
      </c>
      <c r="BM1666" s="144" t="s">
        <v>3500</v>
      </c>
    </row>
    <row r="1667" spans="2:65" s="12" customFormat="1">
      <c r="B1667" s="153"/>
      <c r="D1667" s="146" t="s">
        <v>230</v>
      </c>
      <c r="E1667" s="154" t="s">
        <v>1</v>
      </c>
      <c r="F1667" s="155" t="s">
        <v>3501</v>
      </c>
      <c r="H1667" s="156">
        <v>3.5</v>
      </c>
      <c r="I1667" s="157"/>
      <c r="L1667" s="153"/>
      <c r="M1667" s="158"/>
      <c r="T1667" s="159"/>
      <c r="AT1667" s="154" t="s">
        <v>230</v>
      </c>
      <c r="AU1667" s="154" t="s">
        <v>129</v>
      </c>
      <c r="AV1667" s="12" t="s">
        <v>129</v>
      </c>
      <c r="AW1667" s="12" t="s">
        <v>32</v>
      </c>
      <c r="AX1667" s="12" t="s">
        <v>77</v>
      </c>
      <c r="AY1667" s="154" t="s">
        <v>120</v>
      </c>
    </row>
    <row r="1668" spans="2:65" s="14" customFormat="1">
      <c r="B1668" s="177"/>
      <c r="D1668" s="146" t="s">
        <v>230</v>
      </c>
      <c r="E1668" s="178" t="s">
        <v>1</v>
      </c>
      <c r="F1668" s="179" t="s">
        <v>304</v>
      </c>
      <c r="H1668" s="180">
        <v>3.5</v>
      </c>
      <c r="I1668" s="181"/>
      <c r="L1668" s="177"/>
      <c r="M1668" s="182"/>
      <c r="T1668" s="183"/>
      <c r="AT1668" s="178" t="s">
        <v>230</v>
      </c>
      <c r="AU1668" s="178" t="s">
        <v>129</v>
      </c>
      <c r="AV1668" s="14" t="s">
        <v>142</v>
      </c>
      <c r="AW1668" s="14" t="s">
        <v>32</v>
      </c>
      <c r="AX1668" s="14" t="s">
        <v>85</v>
      </c>
      <c r="AY1668" s="178" t="s">
        <v>120</v>
      </c>
    </row>
    <row r="1669" spans="2:65" s="1" customFormat="1" ht="24.2" customHeight="1">
      <c r="B1669" s="132"/>
      <c r="C1669" s="133" t="s">
        <v>3502</v>
      </c>
      <c r="D1669" s="133" t="s">
        <v>123</v>
      </c>
      <c r="E1669" s="134" t="s">
        <v>3503</v>
      </c>
      <c r="F1669" s="135" t="s">
        <v>3504</v>
      </c>
      <c r="G1669" s="136" t="s">
        <v>339</v>
      </c>
      <c r="H1669" s="137">
        <v>7.5</v>
      </c>
      <c r="I1669" s="138"/>
      <c r="J1669" s="139">
        <f>ROUND(I1669*H1669,2)</f>
        <v>0</v>
      </c>
      <c r="K1669" s="135" t="s">
        <v>127</v>
      </c>
      <c r="L1669" s="32"/>
      <c r="M1669" s="140" t="s">
        <v>1</v>
      </c>
      <c r="N1669" s="141" t="s">
        <v>43</v>
      </c>
      <c r="P1669" s="142">
        <f>O1669*H1669</f>
        <v>0</v>
      </c>
      <c r="Q1669" s="142">
        <v>2.8900000000000002E-3</v>
      </c>
      <c r="R1669" s="142">
        <f>Q1669*H1669</f>
        <v>2.1675E-2</v>
      </c>
      <c r="S1669" s="142">
        <v>0</v>
      </c>
      <c r="T1669" s="143">
        <f>S1669*H1669</f>
        <v>0</v>
      </c>
      <c r="AR1669" s="144" t="s">
        <v>293</v>
      </c>
      <c r="AT1669" s="144" t="s">
        <v>123</v>
      </c>
      <c r="AU1669" s="144" t="s">
        <v>129</v>
      </c>
      <c r="AY1669" s="17" t="s">
        <v>120</v>
      </c>
      <c r="BE1669" s="145">
        <f>IF(N1669="základní",J1669,0)</f>
        <v>0</v>
      </c>
      <c r="BF1669" s="145">
        <f>IF(N1669="snížená",J1669,0)</f>
        <v>0</v>
      </c>
      <c r="BG1669" s="145">
        <f>IF(N1669="zákl. přenesená",J1669,0)</f>
        <v>0</v>
      </c>
      <c r="BH1669" s="145">
        <f>IF(N1669="sníž. přenesená",J1669,0)</f>
        <v>0</v>
      </c>
      <c r="BI1669" s="145">
        <f>IF(N1669="nulová",J1669,0)</f>
        <v>0</v>
      </c>
      <c r="BJ1669" s="17" t="s">
        <v>129</v>
      </c>
      <c r="BK1669" s="145">
        <f>ROUND(I1669*H1669,2)</f>
        <v>0</v>
      </c>
      <c r="BL1669" s="17" t="s">
        <v>293</v>
      </c>
      <c r="BM1669" s="144" t="s">
        <v>3505</v>
      </c>
    </row>
    <row r="1670" spans="2:65" s="12" customFormat="1">
      <c r="B1670" s="153"/>
      <c r="D1670" s="146" t="s">
        <v>230</v>
      </c>
      <c r="E1670" s="154" t="s">
        <v>1</v>
      </c>
      <c r="F1670" s="155" t="s">
        <v>3506</v>
      </c>
      <c r="H1670" s="156">
        <v>7.5</v>
      </c>
      <c r="I1670" s="157"/>
      <c r="L1670" s="153"/>
      <c r="M1670" s="158"/>
      <c r="T1670" s="159"/>
      <c r="AT1670" s="154" t="s">
        <v>230</v>
      </c>
      <c r="AU1670" s="154" t="s">
        <v>129</v>
      </c>
      <c r="AV1670" s="12" t="s">
        <v>129</v>
      </c>
      <c r="AW1670" s="12" t="s">
        <v>32</v>
      </c>
      <c r="AX1670" s="12" t="s">
        <v>77</v>
      </c>
      <c r="AY1670" s="154" t="s">
        <v>120</v>
      </c>
    </row>
    <row r="1671" spans="2:65" s="14" customFormat="1">
      <c r="B1671" s="177"/>
      <c r="D1671" s="146" t="s">
        <v>230</v>
      </c>
      <c r="E1671" s="178" t="s">
        <v>1</v>
      </c>
      <c r="F1671" s="179" t="s">
        <v>304</v>
      </c>
      <c r="H1671" s="180">
        <v>7.5</v>
      </c>
      <c r="I1671" s="181"/>
      <c r="L1671" s="177"/>
      <c r="M1671" s="182"/>
      <c r="T1671" s="183"/>
      <c r="AT1671" s="178" t="s">
        <v>230</v>
      </c>
      <c r="AU1671" s="178" t="s">
        <v>129</v>
      </c>
      <c r="AV1671" s="14" t="s">
        <v>142</v>
      </c>
      <c r="AW1671" s="14" t="s">
        <v>32</v>
      </c>
      <c r="AX1671" s="14" t="s">
        <v>85</v>
      </c>
      <c r="AY1671" s="178" t="s">
        <v>120</v>
      </c>
    </row>
    <row r="1672" spans="2:65" s="1" customFormat="1" ht="33" customHeight="1">
      <c r="B1672" s="132"/>
      <c r="C1672" s="133" t="s">
        <v>3507</v>
      </c>
      <c r="D1672" s="133" t="s">
        <v>123</v>
      </c>
      <c r="E1672" s="134" t="s">
        <v>3508</v>
      </c>
      <c r="F1672" s="135" t="s">
        <v>3509</v>
      </c>
      <c r="G1672" s="136" t="s">
        <v>248</v>
      </c>
      <c r="H1672" s="137">
        <v>0.372</v>
      </c>
      <c r="I1672" s="138"/>
      <c r="J1672" s="139">
        <f>ROUND(I1672*H1672,2)</f>
        <v>0</v>
      </c>
      <c r="K1672" s="135" t="s">
        <v>127</v>
      </c>
      <c r="L1672" s="32"/>
      <c r="M1672" s="140" t="s">
        <v>1</v>
      </c>
      <c r="N1672" s="141" t="s">
        <v>43</v>
      </c>
      <c r="P1672" s="142">
        <f>O1672*H1672</f>
        <v>0</v>
      </c>
      <c r="Q1672" s="142">
        <v>0</v>
      </c>
      <c r="R1672" s="142">
        <f>Q1672*H1672</f>
        <v>0</v>
      </c>
      <c r="S1672" s="142">
        <v>0</v>
      </c>
      <c r="T1672" s="143">
        <f>S1672*H1672</f>
        <v>0</v>
      </c>
      <c r="AR1672" s="144" t="s">
        <v>293</v>
      </c>
      <c r="AT1672" s="144" t="s">
        <v>123</v>
      </c>
      <c r="AU1672" s="144" t="s">
        <v>129</v>
      </c>
      <c r="AY1672" s="17" t="s">
        <v>120</v>
      </c>
      <c r="BE1672" s="145">
        <f>IF(N1672="základní",J1672,0)</f>
        <v>0</v>
      </c>
      <c r="BF1672" s="145">
        <f>IF(N1672="snížená",J1672,0)</f>
        <v>0</v>
      </c>
      <c r="BG1672" s="145">
        <f>IF(N1672="zákl. přenesená",J1672,0)</f>
        <v>0</v>
      </c>
      <c r="BH1672" s="145">
        <f>IF(N1672="sníž. přenesená",J1672,0)</f>
        <v>0</v>
      </c>
      <c r="BI1672" s="145">
        <f>IF(N1672="nulová",J1672,0)</f>
        <v>0</v>
      </c>
      <c r="BJ1672" s="17" t="s">
        <v>129</v>
      </c>
      <c r="BK1672" s="145">
        <f>ROUND(I1672*H1672,2)</f>
        <v>0</v>
      </c>
      <c r="BL1672" s="17" t="s">
        <v>293</v>
      </c>
      <c r="BM1672" s="144" t="s">
        <v>3510</v>
      </c>
    </row>
    <row r="1673" spans="2:65" s="11" customFormat="1" ht="22.9" customHeight="1">
      <c r="B1673" s="120"/>
      <c r="D1673" s="121" t="s">
        <v>76</v>
      </c>
      <c r="E1673" s="130" t="s">
        <v>3511</v>
      </c>
      <c r="F1673" s="130" t="s">
        <v>3512</v>
      </c>
      <c r="I1673" s="123"/>
      <c r="J1673" s="131">
        <f>BK1673</f>
        <v>0</v>
      </c>
      <c r="L1673" s="120"/>
      <c r="M1673" s="125"/>
      <c r="P1673" s="126">
        <f>SUM(P1674:P1731)</f>
        <v>0</v>
      </c>
      <c r="R1673" s="126">
        <f>SUM(R1674:R1731)</f>
        <v>1.2027105999999999</v>
      </c>
      <c r="T1673" s="127">
        <f>SUM(T1674:T1731)</f>
        <v>0.13220999999999999</v>
      </c>
      <c r="AR1673" s="121" t="s">
        <v>129</v>
      </c>
      <c r="AT1673" s="128" t="s">
        <v>76</v>
      </c>
      <c r="AU1673" s="128" t="s">
        <v>85</v>
      </c>
      <c r="AY1673" s="121" t="s">
        <v>120</v>
      </c>
      <c r="BK1673" s="129">
        <f>SUM(BK1674:BK1731)</f>
        <v>0</v>
      </c>
    </row>
    <row r="1674" spans="2:65" s="1" customFormat="1" ht="24.2" customHeight="1">
      <c r="B1674" s="132"/>
      <c r="C1674" s="133" t="s">
        <v>3513</v>
      </c>
      <c r="D1674" s="133" t="s">
        <v>123</v>
      </c>
      <c r="E1674" s="134" t="s">
        <v>3514</v>
      </c>
      <c r="F1674" s="135" t="s">
        <v>3515</v>
      </c>
      <c r="G1674" s="136" t="s">
        <v>339</v>
      </c>
      <c r="H1674" s="137">
        <v>12</v>
      </c>
      <c r="I1674" s="138"/>
      <c r="J1674" s="139">
        <f>ROUND(I1674*H1674,2)</f>
        <v>0</v>
      </c>
      <c r="K1674" s="135" t="s">
        <v>127</v>
      </c>
      <c r="L1674" s="32"/>
      <c r="M1674" s="140" t="s">
        <v>1</v>
      </c>
      <c r="N1674" s="141" t="s">
        <v>43</v>
      </c>
      <c r="P1674" s="142">
        <f>O1674*H1674</f>
        <v>0</v>
      </c>
      <c r="Q1674" s="142">
        <v>0</v>
      </c>
      <c r="R1674" s="142">
        <f>Q1674*H1674</f>
        <v>0</v>
      </c>
      <c r="S1674" s="142">
        <v>1.9650000000000002E-3</v>
      </c>
      <c r="T1674" s="143">
        <f>S1674*H1674</f>
        <v>2.3580000000000004E-2</v>
      </c>
      <c r="AR1674" s="144" t="s">
        <v>293</v>
      </c>
      <c r="AT1674" s="144" t="s">
        <v>123</v>
      </c>
      <c r="AU1674" s="144" t="s">
        <v>129</v>
      </c>
      <c r="AY1674" s="17" t="s">
        <v>120</v>
      </c>
      <c r="BE1674" s="145">
        <f>IF(N1674="základní",J1674,0)</f>
        <v>0</v>
      </c>
      <c r="BF1674" s="145">
        <f>IF(N1674="snížená",J1674,0)</f>
        <v>0</v>
      </c>
      <c r="BG1674" s="145">
        <f>IF(N1674="zákl. přenesená",J1674,0)</f>
        <v>0</v>
      </c>
      <c r="BH1674" s="145">
        <f>IF(N1674="sníž. přenesená",J1674,0)</f>
        <v>0</v>
      </c>
      <c r="BI1674" s="145">
        <f>IF(N1674="nulová",J1674,0)</f>
        <v>0</v>
      </c>
      <c r="BJ1674" s="17" t="s">
        <v>129</v>
      </c>
      <c r="BK1674" s="145">
        <f>ROUND(I1674*H1674,2)</f>
        <v>0</v>
      </c>
      <c r="BL1674" s="17" t="s">
        <v>293</v>
      </c>
      <c r="BM1674" s="144" t="s">
        <v>3516</v>
      </c>
    </row>
    <row r="1675" spans="2:65" s="12" customFormat="1">
      <c r="B1675" s="153"/>
      <c r="D1675" s="146" t="s">
        <v>230</v>
      </c>
      <c r="E1675" s="154" t="s">
        <v>1</v>
      </c>
      <c r="F1675" s="155" t="s">
        <v>3517</v>
      </c>
      <c r="H1675" s="156">
        <v>12</v>
      </c>
      <c r="I1675" s="157"/>
      <c r="L1675" s="153"/>
      <c r="M1675" s="158"/>
      <c r="T1675" s="159"/>
      <c r="AT1675" s="154" t="s">
        <v>230</v>
      </c>
      <c r="AU1675" s="154" t="s">
        <v>129</v>
      </c>
      <c r="AV1675" s="12" t="s">
        <v>129</v>
      </c>
      <c r="AW1675" s="12" t="s">
        <v>32</v>
      </c>
      <c r="AX1675" s="12" t="s">
        <v>85</v>
      </c>
      <c r="AY1675" s="154" t="s">
        <v>120</v>
      </c>
    </row>
    <row r="1676" spans="2:65" s="1" customFormat="1" ht="16.5" customHeight="1">
      <c r="B1676" s="132"/>
      <c r="C1676" s="133" t="s">
        <v>3518</v>
      </c>
      <c r="D1676" s="133" t="s">
        <v>123</v>
      </c>
      <c r="E1676" s="134" t="s">
        <v>3519</v>
      </c>
      <c r="F1676" s="135" t="s">
        <v>3520</v>
      </c>
      <c r="G1676" s="136" t="s">
        <v>339</v>
      </c>
      <c r="H1676" s="137">
        <v>9</v>
      </c>
      <c r="I1676" s="138"/>
      <c r="J1676" s="139">
        <f>ROUND(I1676*H1676,2)</f>
        <v>0</v>
      </c>
      <c r="K1676" s="135" t="s">
        <v>127</v>
      </c>
      <c r="L1676" s="32"/>
      <c r="M1676" s="140" t="s">
        <v>1</v>
      </c>
      <c r="N1676" s="141" t="s">
        <v>43</v>
      </c>
      <c r="P1676" s="142">
        <f>O1676*H1676</f>
        <v>0</v>
      </c>
      <c r="Q1676" s="142">
        <v>0</v>
      </c>
      <c r="R1676" s="142">
        <f>Q1676*H1676</f>
        <v>0</v>
      </c>
      <c r="S1676" s="142">
        <v>1.2070000000000001E-2</v>
      </c>
      <c r="T1676" s="143">
        <f>S1676*H1676</f>
        <v>0.10863</v>
      </c>
      <c r="AR1676" s="144" t="s">
        <v>293</v>
      </c>
      <c r="AT1676" s="144" t="s">
        <v>123</v>
      </c>
      <c r="AU1676" s="144" t="s">
        <v>129</v>
      </c>
      <c r="AY1676" s="17" t="s">
        <v>120</v>
      </c>
      <c r="BE1676" s="145">
        <f>IF(N1676="základní",J1676,0)</f>
        <v>0</v>
      </c>
      <c r="BF1676" s="145">
        <f>IF(N1676="snížená",J1676,0)</f>
        <v>0</v>
      </c>
      <c r="BG1676" s="145">
        <f>IF(N1676="zákl. přenesená",J1676,0)</f>
        <v>0</v>
      </c>
      <c r="BH1676" s="145">
        <f>IF(N1676="sníž. přenesená",J1676,0)</f>
        <v>0</v>
      </c>
      <c r="BI1676" s="145">
        <f>IF(N1676="nulová",J1676,0)</f>
        <v>0</v>
      </c>
      <c r="BJ1676" s="17" t="s">
        <v>129</v>
      </c>
      <c r="BK1676" s="145">
        <f>ROUND(I1676*H1676,2)</f>
        <v>0</v>
      </c>
      <c r="BL1676" s="17" t="s">
        <v>293</v>
      </c>
      <c r="BM1676" s="144" t="s">
        <v>3521</v>
      </c>
    </row>
    <row r="1677" spans="2:65" s="12" customFormat="1">
      <c r="B1677" s="153"/>
      <c r="D1677" s="146" t="s">
        <v>230</v>
      </c>
      <c r="E1677" s="154" t="s">
        <v>1</v>
      </c>
      <c r="F1677" s="155" t="s">
        <v>3522</v>
      </c>
      <c r="H1677" s="156">
        <v>4.5</v>
      </c>
      <c r="I1677" s="157"/>
      <c r="L1677" s="153"/>
      <c r="M1677" s="158"/>
      <c r="T1677" s="159"/>
      <c r="AT1677" s="154" t="s">
        <v>230</v>
      </c>
      <c r="AU1677" s="154" t="s">
        <v>129</v>
      </c>
      <c r="AV1677" s="12" t="s">
        <v>129</v>
      </c>
      <c r="AW1677" s="12" t="s">
        <v>32</v>
      </c>
      <c r="AX1677" s="12" t="s">
        <v>77</v>
      </c>
      <c r="AY1677" s="154" t="s">
        <v>120</v>
      </c>
    </row>
    <row r="1678" spans="2:65" s="12" customFormat="1">
      <c r="B1678" s="153"/>
      <c r="D1678" s="146" t="s">
        <v>230</v>
      </c>
      <c r="E1678" s="154" t="s">
        <v>1</v>
      </c>
      <c r="F1678" s="155" t="s">
        <v>3522</v>
      </c>
      <c r="H1678" s="156">
        <v>4.5</v>
      </c>
      <c r="I1678" s="157"/>
      <c r="L1678" s="153"/>
      <c r="M1678" s="158"/>
      <c r="T1678" s="159"/>
      <c r="AT1678" s="154" t="s">
        <v>230</v>
      </c>
      <c r="AU1678" s="154" t="s">
        <v>129</v>
      </c>
      <c r="AV1678" s="12" t="s">
        <v>129</v>
      </c>
      <c r="AW1678" s="12" t="s">
        <v>32</v>
      </c>
      <c r="AX1678" s="12" t="s">
        <v>77</v>
      </c>
      <c r="AY1678" s="154" t="s">
        <v>120</v>
      </c>
    </row>
    <row r="1679" spans="2:65" s="13" customFormat="1">
      <c r="B1679" s="170"/>
      <c r="D1679" s="146" t="s">
        <v>230</v>
      </c>
      <c r="E1679" s="171" t="s">
        <v>1</v>
      </c>
      <c r="F1679" s="172" t="s">
        <v>512</v>
      </c>
      <c r="H1679" s="173">
        <v>9</v>
      </c>
      <c r="I1679" s="174"/>
      <c r="L1679" s="170"/>
      <c r="M1679" s="175"/>
      <c r="T1679" s="176"/>
      <c r="AT1679" s="171" t="s">
        <v>230</v>
      </c>
      <c r="AU1679" s="171" t="s">
        <v>129</v>
      </c>
      <c r="AV1679" s="13" t="s">
        <v>138</v>
      </c>
      <c r="AW1679" s="13" t="s">
        <v>32</v>
      </c>
      <c r="AX1679" s="13" t="s">
        <v>77</v>
      </c>
      <c r="AY1679" s="171" t="s">
        <v>120</v>
      </c>
    </row>
    <row r="1680" spans="2:65" s="14" customFormat="1">
      <c r="B1680" s="177"/>
      <c r="D1680" s="146" t="s">
        <v>230</v>
      </c>
      <c r="E1680" s="178" t="s">
        <v>1</v>
      </c>
      <c r="F1680" s="179" t="s">
        <v>304</v>
      </c>
      <c r="H1680" s="180">
        <v>9</v>
      </c>
      <c r="I1680" s="181"/>
      <c r="L1680" s="177"/>
      <c r="M1680" s="182"/>
      <c r="T1680" s="183"/>
      <c r="AT1680" s="178" t="s">
        <v>230</v>
      </c>
      <c r="AU1680" s="178" t="s">
        <v>129</v>
      </c>
      <c r="AV1680" s="14" t="s">
        <v>142</v>
      </c>
      <c r="AW1680" s="14" t="s">
        <v>32</v>
      </c>
      <c r="AX1680" s="14" t="s">
        <v>85</v>
      </c>
      <c r="AY1680" s="178" t="s">
        <v>120</v>
      </c>
    </row>
    <row r="1681" spans="2:65" s="1" customFormat="1" ht="24.2" customHeight="1">
      <c r="B1681" s="132"/>
      <c r="C1681" s="133" t="s">
        <v>3523</v>
      </c>
      <c r="D1681" s="133" t="s">
        <v>123</v>
      </c>
      <c r="E1681" s="134" t="s">
        <v>3524</v>
      </c>
      <c r="F1681" s="135" t="s">
        <v>3525</v>
      </c>
      <c r="G1681" s="136" t="s">
        <v>228</v>
      </c>
      <c r="H1681" s="137">
        <v>8.8239999999999998</v>
      </c>
      <c r="I1681" s="138"/>
      <c r="J1681" s="139">
        <f>ROUND(I1681*H1681,2)</f>
        <v>0</v>
      </c>
      <c r="K1681" s="135" t="s">
        <v>127</v>
      </c>
      <c r="L1681" s="32"/>
      <c r="M1681" s="140" t="s">
        <v>1</v>
      </c>
      <c r="N1681" s="141" t="s">
        <v>43</v>
      </c>
      <c r="P1681" s="142">
        <f>O1681*H1681</f>
        <v>0</v>
      </c>
      <c r="Q1681" s="142">
        <v>0</v>
      </c>
      <c r="R1681" s="142">
        <f>Q1681*H1681</f>
        <v>0</v>
      </c>
      <c r="S1681" s="142">
        <v>0</v>
      </c>
      <c r="T1681" s="143">
        <f>S1681*H1681</f>
        <v>0</v>
      </c>
      <c r="AR1681" s="144" t="s">
        <v>293</v>
      </c>
      <c r="AT1681" s="144" t="s">
        <v>123</v>
      </c>
      <c r="AU1681" s="144" t="s">
        <v>129</v>
      </c>
      <c r="AY1681" s="17" t="s">
        <v>120</v>
      </c>
      <c r="BE1681" s="145">
        <f>IF(N1681="základní",J1681,0)</f>
        <v>0</v>
      </c>
      <c r="BF1681" s="145">
        <f>IF(N1681="snížená",J1681,0)</f>
        <v>0</v>
      </c>
      <c r="BG1681" s="145">
        <f>IF(N1681="zákl. přenesená",J1681,0)</f>
        <v>0</v>
      </c>
      <c r="BH1681" s="145">
        <f>IF(N1681="sníž. přenesená",J1681,0)</f>
        <v>0</v>
      </c>
      <c r="BI1681" s="145">
        <f>IF(N1681="nulová",J1681,0)</f>
        <v>0</v>
      </c>
      <c r="BJ1681" s="17" t="s">
        <v>129</v>
      </c>
      <c r="BK1681" s="145">
        <f>ROUND(I1681*H1681,2)</f>
        <v>0</v>
      </c>
      <c r="BL1681" s="17" t="s">
        <v>293</v>
      </c>
      <c r="BM1681" s="144" t="s">
        <v>3526</v>
      </c>
    </row>
    <row r="1682" spans="2:65" s="1" customFormat="1" ht="19.5">
      <c r="B1682" s="32"/>
      <c r="D1682" s="146" t="s">
        <v>131</v>
      </c>
      <c r="F1682" s="147" t="s">
        <v>3527</v>
      </c>
      <c r="I1682" s="148"/>
      <c r="L1682" s="32"/>
      <c r="M1682" s="149"/>
      <c r="T1682" s="56"/>
      <c r="AT1682" s="17" t="s">
        <v>131</v>
      </c>
      <c r="AU1682" s="17" t="s">
        <v>129</v>
      </c>
    </row>
    <row r="1683" spans="2:65" s="12" customFormat="1">
      <c r="B1683" s="153"/>
      <c r="D1683" s="146" t="s">
        <v>230</v>
      </c>
      <c r="E1683" s="154" t="s">
        <v>1</v>
      </c>
      <c r="F1683" s="155" t="s">
        <v>3528</v>
      </c>
      <c r="H1683" s="156">
        <v>2.754</v>
      </c>
      <c r="I1683" s="157"/>
      <c r="L1683" s="153"/>
      <c r="M1683" s="158"/>
      <c r="T1683" s="159"/>
      <c r="AT1683" s="154" t="s">
        <v>230</v>
      </c>
      <c r="AU1683" s="154" t="s">
        <v>129</v>
      </c>
      <c r="AV1683" s="12" t="s">
        <v>129</v>
      </c>
      <c r="AW1683" s="12" t="s">
        <v>32</v>
      </c>
      <c r="AX1683" s="12" t="s">
        <v>77</v>
      </c>
      <c r="AY1683" s="154" t="s">
        <v>120</v>
      </c>
    </row>
    <row r="1684" spans="2:65" s="12" customFormat="1">
      <c r="B1684" s="153"/>
      <c r="D1684" s="146" t="s">
        <v>230</v>
      </c>
      <c r="E1684" s="154" t="s">
        <v>1</v>
      </c>
      <c r="F1684" s="155" t="s">
        <v>3529</v>
      </c>
      <c r="H1684" s="156">
        <v>6.07</v>
      </c>
      <c r="I1684" s="157"/>
      <c r="L1684" s="153"/>
      <c r="M1684" s="158"/>
      <c r="T1684" s="159"/>
      <c r="AT1684" s="154" t="s">
        <v>230</v>
      </c>
      <c r="AU1684" s="154" t="s">
        <v>129</v>
      </c>
      <c r="AV1684" s="12" t="s">
        <v>129</v>
      </c>
      <c r="AW1684" s="12" t="s">
        <v>32</v>
      </c>
      <c r="AX1684" s="12" t="s">
        <v>77</v>
      </c>
      <c r="AY1684" s="154" t="s">
        <v>120</v>
      </c>
    </row>
    <row r="1685" spans="2:65" s="14" customFormat="1">
      <c r="B1685" s="177"/>
      <c r="D1685" s="146" t="s">
        <v>230</v>
      </c>
      <c r="E1685" s="178" t="s">
        <v>1</v>
      </c>
      <c r="F1685" s="179" t="s">
        <v>304</v>
      </c>
      <c r="H1685" s="180">
        <v>8.8239999999999998</v>
      </c>
      <c r="I1685" s="181"/>
      <c r="L1685" s="177"/>
      <c r="M1685" s="182"/>
      <c r="T1685" s="183"/>
      <c r="AT1685" s="178" t="s">
        <v>230</v>
      </c>
      <c r="AU1685" s="178" t="s">
        <v>129</v>
      </c>
      <c r="AV1685" s="14" t="s">
        <v>142</v>
      </c>
      <c r="AW1685" s="14" t="s">
        <v>32</v>
      </c>
      <c r="AX1685" s="14" t="s">
        <v>85</v>
      </c>
      <c r="AY1685" s="178" t="s">
        <v>120</v>
      </c>
    </row>
    <row r="1686" spans="2:65" s="1" customFormat="1" ht="62.65" customHeight="1">
      <c r="B1686" s="132"/>
      <c r="C1686" s="160" t="s">
        <v>3530</v>
      </c>
      <c r="D1686" s="160" t="s">
        <v>254</v>
      </c>
      <c r="E1686" s="161" t="s">
        <v>3531</v>
      </c>
      <c r="F1686" s="162" t="s">
        <v>3532</v>
      </c>
      <c r="G1686" s="163" t="s">
        <v>228</v>
      </c>
      <c r="H1686" s="164">
        <v>9.7059999999999995</v>
      </c>
      <c r="I1686" s="165"/>
      <c r="J1686" s="166">
        <f>ROUND(I1686*H1686,2)</f>
        <v>0</v>
      </c>
      <c r="K1686" s="162" t="s">
        <v>1</v>
      </c>
      <c r="L1686" s="167"/>
      <c r="M1686" s="168" t="s">
        <v>1</v>
      </c>
      <c r="N1686" s="169" t="s">
        <v>43</v>
      </c>
      <c r="P1686" s="142">
        <f>O1686*H1686</f>
        <v>0</v>
      </c>
      <c r="Q1686" s="142">
        <v>8.0999999999999996E-3</v>
      </c>
      <c r="R1686" s="142">
        <f>Q1686*H1686</f>
        <v>7.8618599999999997E-2</v>
      </c>
      <c r="S1686" s="142">
        <v>0</v>
      </c>
      <c r="T1686" s="143">
        <f>S1686*H1686</f>
        <v>0</v>
      </c>
      <c r="AR1686" s="144" t="s">
        <v>375</v>
      </c>
      <c r="AT1686" s="144" t="s">
        <v>254</v>
      </c>
      <c r="AU1686" s="144" t="s">
        <v>129</v>
      </c>
      <c r="AY1686" s="17" t="s">
        <v>120</v>
      </c>
      <c r="BE1686" s="145">
        <f>IF(N1686="základní",J1686,0)</f>
        <v>0</v>
      </c>
      <c r="BF1686" s="145">
        <f>IF(N1686="snížená",J1686,0)</f>
        <v>0</v>
      </c>
      <c r="BG1686" s="145">
        <f>IF(N1686="zákl. přenesená",J1686,0)</f>
        <v>0</v>
      </c>
      <c r="BH1686" s="145">
        <f>IF(N1686="sníž. přenesená",J1686,0)</f>
        <v>0</v>
      </c>
      <c r="BI1686" s="145">
        <f>IF(N1686="nulová",J1686,0)</f>
        <v>0</v>
      </c>
      <c r="BJ1686" s="17" t="s">
        <v>129</v>
      </c>
      <c r="BK1686" s="145">
        <f>ROUND(I1686*H1686,2)</f>
        <v>0</v>
      </c>
      <c r="BL1686" s="17" t="s">
        <v>293</v>
      </c>
      <c r="BM1686" s="144" t="s">
        <v>3533</v>
      </c>
    </row>
    <row r="1687" spans="2:65" s="12" customFormat="1">
      <c r="B1687" s="153"/>
      <c r="D1687" s="146" t="s">
        <v>230</v>
      </c>
      <c r="E1687" s="154" t="s">
        <v>1</v>
      </c>
      <c r="F1687" s="155" t="s">
        <v>3534</v>
      </c>
      <c r="H1687" s="156">
        <v>9.7059999999999995</v>
      </c>
      <c r="I1687" s="157"/>
      <c r="L1687" s="153"/>
      <c r="M1687" s="158"/>
      <c r="T1687" s="159"/>
      <c r="AT1687" s="154" t="s">
        <v>230</v>
      </c>
      <c r="AU1687" s="154" t="s">
        <v>129</v>
      </c>
      <c r="AV1687" s="12" t="s">
        <v>129</v>
      </c>
      <c r="AW1687" s="12" t="s">
        <v>32</v>
      </c>
      <c r="AX1687" s="12" t="s">
        <v>85</v>
      </c>
      <c r="AY1687" s="154" t="s">
        <v>120</v>
      </c>
    </row>
    <row r="1688" spans="2:65" s="1" customFormat="1" ht="24.2" customHeight="1">
      <c r="B1688" s="132"/>
      <c r="C1688" s="133" t="s">
        <v>2466</v>
      </c>
      <c r="D1688" s="133" t="s">
        <v>123</v>
      </c>
      <c r="E1688" s="134" t="s">
        <v>3535</v>
      </c>
      <c r="F1688" s="135" t="s">
        <v>3536</v>
      </c>
      <c r="G1688" s="136" t="s">
        <v>322</v>
      </c>
      <c r="H1688" s="137">
        <v>2</v>
      </c>
      <c r="I1688" s="138"/>
      <c r="J1688" s="139">
        <f>ROUND(I1688*H1688,2)</f>
        <v>0</v>
      </c>
      <c r="K1688" s="135" t="s">
        <v>127</v>
      </c>
      <c r="L1688" s="32"/>
      <c r="M1688" s="140" t="s">
        <v>1</v>
      </c>
      <c r="N1688" s="141" t="s">
        <v>43</v>
      </c>
      <c r="P1688" s="142">
        <f>O1688*H1688</f>
        <v>0</v>
      </c>
      <c r="Q1688" s="142">
        <v>2.5999999999999998E-4</v>
      </c>
      <c r="R1688" s="142">
        <f>Q1688*H1688</f>
        <v>5.1999999999999995E-4</v>
      </c>
      <c r="S1688" s="142">
        <v>0</v>
      </c>
      <c r="T1688" s="143">
        <f>S1688*H1688</f>
        <v>0</v>
      </c>
      <c r="AR1688" s="144" t="s">
        <v>142</v>
      </c>
      <c r="AT1688" s="144" t="s">
        <v>123</v>
      </c>
      <c r="AU1688" s="144" t="s">
        <v>129</v>
      </c>
      <c r="AY1688" s="17" t="s">
        <v>120</v>
      </c>
      <c r="BE1688" s="145">
        <f>IF(N1688="základní",J1688,0)</f>
        <v>0</v>
      </c>
      <c r="BF1688" s="145">
        <f>IF(N1688="snížená",J1688,0)</f>
        <v>0</v>
      </c>
      <c r="BG1688" s="145">
        <f>IF(N1688="zákl. přenesená",J1688,0)</f>
        <v>0</v>
      </c>
      <c r="BH1688" s="145">
        <f>IF(N1688="sníž. přenesená",J1688,0)</f>
        <v>0</v>
      </c>
      <c r="BI1688" s="145">
        <f>IF(N1688="nulová",J1688,0)</f>
        <v>0</v>
      </c>
      <c r="BJ1688" s="17" t="s">
        <v>129</v>
      </c>
      <c r="BK1688" s="145">
        <f>ROUND(I1688*H1688,2)</f>
        <v>0</v>
      </c>
      <c r="BL1688" s="17" t="s">
        <v>142</v>
      </c>
      <c r="BM1688" s="144" t="s">
        <v>3537</v>
      </c>
    </row>
    <row r="1689" spans="2:65" s="12" customFormat="1">
      <c r="B1689" s="153"/>
      <c r="D1689" s="146" t="s">
        <v>230</v>
      </c>
      <c r="E1689" s="154" t="s">
        <v>1</v>
      </c>
      <c r="F1689" s="155" t="s">
        <v>3538</v>
      </c>
      <c r="H1689" s="156">
        <v>2</v>
      </c>
      <c r="I1689" s="157"/>
      <c r="L1689" s="153"/>
      <c r="M1689" s="158"/>
      <c r="T1689" s="159"/>
      <c r="AT1689" s="154" t="s">
        <v>230</v>
      </c>
      <c r="AU1689" s="154" t="s">
        <v>129</v>
      </c>
      <c r="AV1689" s="12" t="s">
        <v>129</v>
      </c>
      <c r="AW1689" s="12" t="s">
        <v>32</v>
      </c>
      <c r="AX1689" s="12" t="s">
        <v>85</v>
      </c>
      <c r="AY1689" s="154" t="s">
        <v>120</v>
      </c>
    </row>
    <row r="1690" spans="2:65" s="1" customFormat="1" ht="37.9" customHeight="1">
      <c r="B1690" s="132"/>
      <c r="C1690" s="160" t="s">
        <v>3095</v>
      </c>
      <c r="D1690" s="160" t="s">
        <v>254</v>
      </c>
      <c r="E1690" s="161" t="s">
        <v>3539</v>
      </c>
      <c r="F1690" s="162" t="s">
        <v>3540</v>
      </c>
      <c r="G1690" s="163" t="s">
        <v>322</v>
      </c>
      <c r="H1690" s="164">
        <v>2</v>
      </c>
      <c r="I1690" s="165"/>
      <c r="J1690" s="166">
        <f>ROUND(I1690*H1690,2)</f>
        <v>0</v>
      </c>
      <c r="K1690" s="162" t="s">
        <v>1</v>
      </c>
      <c r="L1690" s="167"/>
      <c r="M1690" s="168" t="s">
        <v>1</v>
      </c>
      <c r="N1690" s="169" t="s">
        <v>43</v>
      </c>
      <c r="P1690" s="142">
        <f>O1690*H1690</f>
        <v>0</v>
      </c>
      <c r="Q1690" s="142">
        <v>2.5000000000000001E-2</v>
      </c>
      <c r="R1690" s="142">
        <f>Q1690*H1690</f>
        <v>0.05</v>
      </c>
      <c r="S1690" s="142">
        <v>0</v>
      </c>
      <c r="T1690" s="143">
        <f>S1690*H1690</f>
        <v>0</v>
      </c>
      <c r="AR1690" s="144" t="s">
        <v>161</v>
      </c>
      <c r="AT1690" s="144" t="s">
        <v>254</v>
      </c>
      <c r="AU1690" s="144" t="s">
        <v>129</v>
      </c>
      <c r="AY1690" s="17" t="s">
        <v>120</v>
      </c>
      <c r="BE1690" s="145">
        <f>IF(N1690="základní",J1690,0)</f>
        <v>0</v>
      </c>
      <c r="BF1690" s="145">
        <f>IF(N1690="snížená",J1690,0)</f>
        <v>0</v>
      </c>
      <c r="BG1690" s="145">
        <f>IF(N1690="zákl. přenesená",J1690,0)</f>
        <v>0</v>
      </c>
      <c r="BH1690" s="145">
        <f>IF(N1690="sníž. přenesená",J1690,0)</f>
        <v>0</v>
      </c>
      <c r="BI1690" s="145">
        <f>IF(N1690="nulová",J1690,0)</f>
        <v>0</v>
      </c>
      <c r="BJ1690" s="17" t="s">
        <v>129</v>
      </c>
      <c r="BK1690" s="145">
        <f>ROUND(I1690*H1690,2)</f>
        <v>0</v>
      </c>
      <c r="BL1690" s="17" t="s">
        <v>142</v>
      </c>
      <c r="BM1690" s="144" t="s">
        <v>3541</v>
      </c>
    </row>
    <row r="1691" spans="2:65" s="1" customFormat="1" ht="33" customHeight="1">
      <c r="B1691" s="132"/>
      <c r="C1691" s="133" t="s">
        <v>3542</v>
      </c>
      <c r="D1691" s="133" t="s">
        <v>123</v>
      </c>
      <c r="E1691" s="134" t="s">
        <v>3543</v>
      </c>
      <c r="F1691" s="135" t="s">
        <v>3544</v>
      </c>
      <c r="G1691" s="136" t="s">
        <v>322</v>
      </c>
      <c r="H1691" s="137">
        <v>2</v>
      </c>
      <c r="I1691" s="138"/>
      <c r="J1691" s="139">
        <f>ROUND(I1691*H1691,2)</f>
        <v>0</v>
      </c>
      <c r="K1691" s="135" t="s">
        <v>127</v>
      </c>
      <c r="L1691" s="32"/>
      <c r="M1691" s="140" t="s">
        <v>1</v>
      </c>
      <c r="N1691" s="141" t="s">
        <v>43</v>
      </c>
      <c r="P1691" s="142">
        <f>O1691*H1691</f>
        <v>0</v>
      </c>
      <c r="Q1691" s="142">
        <v>2.4000000000000001E-4</v>
      </c>
      <c r="R1691" s="142">
        <f>Q1691*H1691</f>
        <v>4.8000000000000001E-4</v>
      </c>
      <c r="S1691" s="142">
        <v>0</v>
      </c>
      <c r="T1691" s="143">
        <f>S1691*H1691</f>
        <v>0</v>
      </c>
      <c r="AR1691" s="144" t="s">
        <v>293</v>
      </c>
      <c r="AT1691" s="144" t="s">
        <v>123</v>
      </c>
      <c r="AU1691" s="144" t="s">
        <v>129</v>
      </c>
      <c r="AY1691" s="17" t="s">
        <v>120</v>
      </c>
      <c r="BE1691" s="145">
        <f>IF(N1691="základní",J1691,0)</f>
        <v>0</v>
      </c>
      <c r="BF1691" s="145">
        <f>IF(N1691="snížená",J1691,0)</f>
        <v>0</v>
      </c>
      <c r="BG1691" s="145">
        <f>IF(N1691="zákl. přenesená",J1691,0)</f>
        <v>0</v>
      </c>
      <c r="BH1691" s="145">
        <f>IF(N1691="sníž. přenesená",J1691,0)</f>
        <v>0</v>
      </c>
      <c r="BI1691" s="145">
        <f>IF(N1691="nulová",J1691,0)</f>
        <v>0</v>
      </c>
      <c r="BJ1691" s="17" t="s">
        <v>129</v>
      </c>
      <c r="BK1691" s="145">
        <f>ROUND(I1691*H1691,2)</f>
        <v>0</v>
      </c>
      <c r="BL1691" s="17" t="s">
        <v>293</v>
      </c>
      <c r="BM1691" s="144" t="s">
        <v>3545</v>
      </c>
    </row>
    <row r="1692" spans="2:65" s="12" customFormat="1">
      <c r="B1692" s="153"/>
      <c r="D1692" s="146" t="s">
        <v>230</v>
      </c>
      <c r="E1692" s="154" t="s">
        <v>1</v>
      </c>
      <c r="F1692" s="155" t="s">
        <v>3546</v>
      </c>
      <c r="H1692" s="156">
        <v>2</v>
      </c>
      <c r="I1692" s="157"/>
      <c r="L1692" s="153"/>
      <c r="M1692" s="158"/>
      <c r="T1692" s="159"/>
      <c r="AT1692" s="154" t="s">
        <v>230</v>
      </c>
      <c r="AU1692" s="154" t="s">
        <v>129</v>
      </c>
      <c r="AV1692" s="12" t="s">
        <v>129</v>
      </c>
      <c r="AW1692" s="12" t="s">
        <v>32</v>
      </c>
      <c r="AX1692" s="12" t="s">
        <v>85</v>
      </c>
      <c r="AY1692" s="154" t="s">
        <v>120</v>
      </c>
    </row>
    <row r="1693" spans="2:65" s="1" customFormat="1" ht="37.9" customHeight="1">
      <c r="B1693" s="132"/>
      <c r="C1693" s="160" t="s">
        <v>3547</v>
      </c>
      <c r="D1693" s="160" t="s">
        <v>254</v>
      </c>
      <c r="E1693" s="161" t="s">
        <v>3548</v>
      </c>
      <c r="F1693" s="162" t="s">
        <v>3549</v>
      </c>
      <c r="G1693" s="163" t="s">
        <v>322</v>
      </c>
      <c r="H1693" s="164">
        <v>2</v>
      </c>
      <c r="I1693" s="165"/>
      <c r="J1693" s="166">
        <f>ROUND(I1693*H1693,2)</f>
        <v>0</v>
      </c>
      <c r="K1693" s="162" t="s">
        <v>1</v>
      </c>
      <c r="L1693" s="167"/>
      <c r="M1693" s="168" t="s">
        <v>1</v>
      </c>
      <c r="N1693" s="169" t="s">
        <v>43</v>
      </c>
      <c r="P1693" s="142">
        <f>O1693*H1693</f>
        <v>0</v>
      </c>
      <c r="Q1693" s="142">
        <v>7.5600000000000001E-2</v>
      </c>
      <c r="R1693" s="142">
        <f>Q1693*H1693</f>
        <v>0.1512</v>
      </c>
      <c r="S1693" s="142">
        <v>0</v>
      </c>
      <c r="T1693" s="143">
        <f>S1693*H1693</f>
        <v>0</v>
      </c>
      <c r="AR1693" s="144" t="s">
        <v>375</v>
      </c>
      <c r="AT1693" s="144" t="s">
        <v>254</v>
      </c>
      <c r="AU1693" s="144" t="s">
        <v>129</v>
      </c>
      <c r="AY1693" s="17" t="s">
        <v>120</v>
      </c>
      <c r="BE1693" s="145">
        <f>IF(N1693="základní",J1693,0)</f>
        <v>0</v>
      </c>
      <c r="BF1693" s="145">
        <f>IF(N1693="snížená",J1693,0)</f>
        <v>0</v>
      </c>
      <c r="BG1693" s="145">
        <f>IF(N1693="zákl. přenesená",J1693,0)</f>
        <v>0</v>
      </c>
      <c r="BH1693" s="145">
        <f>IF(N1693="sníž. přenesená",J1693,0)</f>
        <v>0</v>
      </c>
      <c r="BI1693" s="145">
        <f>IF(N1693="nulová",J1693,0)</f>
        <v>0</v>
      </c>
      <c r="BJ1693" s="17" t="s">
        <v>129</v>
      </c>
      <c r="BK1693" s="145">
        <f>ROUND(I1693*H1693,2)</f>
        <v>0</v>
      </c>
      <c r="BL1693" s="17" t="s">
        <v>293</v>
      </c>
      <c r="BM1693" s="144" t="s">
        <v>3550</v>
      </c>
    </row>
    <row r="1694" spans="2:65" s="1" customFormat="1" ht="33" customHeight="1">
      <c r="B1694" s="132"/>
      <c r="C1694" s="133" t="s">
        <v>3551</v>
      </c>
      <c r="D1694" s="133" t="s">
        <v>123</v>
      </c>
      <c r="E1694" s="134" t="s">
        <v>3552</v>
      </c>
      <c r="F1694" s="135" t="s">
        <v>3553</v>
      </c>
      <c r="G1694" s="136" t="s">
        <v>339</v>
      </c>
      <c r="H1694" s="137">
        <v>39.4</v>
      </c>
      <c r="I1694" s="138"/>
      <c r="J1694" s="139">
        <f>ROUND(I1694*H1694,2)</f>
        <v>0</v>
      </c>
      <c r="K1694" s="135" t="s">
        <v>127</v>
      </c>
      <c r="L1694" s="32"/>
      <c r="M1694" s="140" t="s">
        <v>1</v>
      </c>
      <c r="N1694" s="141" t="s">
        <v>43</v>
      </c>
      <c r="P1694" s="142">
        <f>O1694*H1694</f>
        <v>0</v>
      </c>
      <c r="Q1694" s="142">
        <v>2.7999999999999998E-4</v>
      </c>
      <c r="R1694" s="142">
        <f>Q1694*H1694</f>
        <v>1.1031999999999998E-2</v>
      </c>
      <c r="S1694" s="142">
        <v>0</v>
      </c>
      <c r="T1694" s="143">
        <f>S1694*H1694</f>
        <v>0</v>
      </c>
      <c r="AR1694" s="144" t="s">
        <v>293</v>
      </c>
      <c r="AT1694" s="144" t="s">
        <v>123</v>
      </c>
      <c r="AU1694" s="144" t="s">
        <v>129</v>
      </c>
      <c r="AY1694" s="17" t="s">
        <v>120</v>
      </c>
      <c r="BE1694" s="145">
        <f>IF(N1694="základní",J1694,0)</f>
        <v>0</v>
      </c>
      <c r="BF1694" s="145">
        <f>IF(N1694="snížená",J1694,0)</f>
        <v>0</v>
      </c>
      <c r="BG1694" s="145">
        <f>IF(N1694="zákl. přenesená",J1694,0)</f>
        <v>0</v>
      </c>
      <c r="BH1694" s="145">
        <f>IF(N1694="sníž. přenesená",J1694,0)</f>
        <v>0</v>
      </c>
      <c r="BI1694" s="145">
        <f>IF(N1694="nulová",J1694,0)</f>
        <v>0</v>
      </c>
      <c r="BJ1694" s="17" t="s">
        <v>129</v>
      </c>
      <c r="BK1694" s="145">
        <f>ROUND(I1694*H1694,2)</f>
        <v>0</v>
      </c>
      <c r="BL1694" s="17" t="s">
        <v>293</v>
      </c>
      <c r="BM1694" s="144" t="s">
        <v>3554</v>
      </c>
    </row>
    <row r="1695" spans="2:65" s="1" customFormat="1" ht="19.5">
      <c r="B1695" s="32"/>
      <c r="D1695" s="146" t="s">
        <v>131</v>
      </c>
      <c r="F1695" s="147" t="s">
        <v>3555</v>
      </c>
      <c r="I1695" s="148"/>
      <c r="L1695" s="32"/>
      <c r="M1695" s="149"/>
      <c r="T1695" s="56"/>
      <c r="AT1695" s="17" t="s">
        <v>131</v>
      </c>
      <c r="AU1695" s="17" t="s">
        <v>129</v>
      </c>
    </row>
    <row r="1696" spans="2:65" s="12" customFormat="1">
      <c r="B1696" s="153"/>
      <c r="D1696" s="146" t="s">
        <v>230</v>
      </c>
      <c r="E1696" s="154" t="s">
        <v>1</v>
      </c>
      <c r="F1696" s="155" t="s">
        <v>3556</v>
      </c>
      <c r="H1696" s="156">
        <v>7.2</v>
      </c>
      <c r="I1696" s="157"/>
      <c r="L1696" s="153"/>
      <c r="M1696" s="158"/>
      <c r="T1696" s="159"/>
      <c r="AT1696" s="154" t="s">
        <v>230</v>
      </c>
      <c r="AU1696" s="154" t="s">
        <v>129</v>
      </c>
      <c r="AV1696" s="12" t="s">
        <v>129</v>
      </c>
      <c r="AW1696" s="12" t="s">
        <v>32</v>
      </c>
      <c r="AX1696" s="12" t="s">
        <v>77</v>
      </c>
      <c r="AY1696" s="154" t="s">
        <v>120</v>
      </c>
    </row>
    <row r="1697" spans="2:65" s="12" customFormat="1">
      <c r="B1697" s="153"/>
      <c r="D1697" s="146" t="s">
        <v>230</v>
      </c>
      <c r="E1697" s="154" t="s">
        <v>1</v>
      </c>
      <c r="F1697" s="155" t="s">
        <v>3557</v>
      </c>
      <c r="H1697" s="156">
        <v>11.4</v>
      </c>
      <c r="I1697" s="157"/>
      <c r="L1697" s="153"/>
      <c r="M1697" s="158"/>
      <c r="T1697" s="159"/>
      <c r="AT1697" s="154" t="s">
        <v>230</v>
      </c>
      <c r="AU1697" s="154" t="s">
        <v>129</v>
      </c>
      <c r="AV1697" s="12" t="s">
        <v>129</v>
      </c>
      <c r="AW1697" s="12" t="s">
        <v>32</v>
      </c>
      <c r="AX1697" s="12" t="s">
        <v>77</v>
      </c>
      <c r="AY1697" s="154" t="s">
        <v>120</v>
      </c>
    </row>
    <row r="1698" spans="2:65" s="12" customFormat="1">
      <c r="B1698" s="153"/>
      <c r="D1698" s="146" t="s">
        <v>230</v>
      </c>
      <c r="E1698" s="154" t="s">
        <v>1</v>
      </c>
      <c r="F1698" s="155" t="s">
        <v>3558</v>
      </c>
      <c r="H1698" s="156">
        <v>20.8</v>
      </c>
      <c r="I1698" s="157"/>
      <c r="L1698" s="153"/>
      <c r="M1698" s="158"/>
      <c r="T1698" s="159"/>
      <c r="AT1698" s="154" t="s">
        <v>230</v>
      </c>
      <c r="AU1698" s="154" t="s">
        <v>129</v>
      </c>
      <c r="AV1698" s="12" t="s">
        <v>129</v>
      </c>
      <c r="AW1698" s="12" t="s">
        <v>32</v>
      </c>
      <c r="AX1698" s="12" t="s">
        <v>77</v>
      </c>
      <c r="AY1698" s="154" t="s">
        <v>120</v>
      </c>
    </row>
    <row r="1699" spans="2:65" s="14" customFormat="1">
      <c r="B1699" s="177"/>
      <c r="D1699" s="146" t="s">
        <v>230</v>
      </c>
      <c r="E1699" s="178" t="s">
        <v>1</v>
      </c>
      <c r="F1699" s="179" t="s">
        <v>304</v>
      </c>
      <c r="H1699" s="180">
        <v>39.4</v>
      </c>
      <c r="I1699" s="181"/>
      <c r="L1699" s="177"/>
      <c r="M1699" s="182"/>
      <c r="T1699" s="183"/>
      <c r="AT1699" s="178" t="s">
        <v>230</v>
      </c>
      <c r="AU1699" s="178" t="s">
        <v>129</v>
      </c>
      <c r="AV1699" s="14" t="s">
        <v>142</v>
      </c>
      <c r="AW1699" s="14" t="s">
        <v>32</v>
      </c>
      <c r="AX1699" s="14" t="s">
        <v>85</v>
      </c>
      <c r="AY1699" s="178" t="s">
        <v>120</v>
      </c>
    </row>
    <row r="1700" spans="2:65" s="1" customFormat="1" ht="24.2" customHeight="1">
      <c r="B1700" s="132"/>
      <c r="C1700" s="133" t="s">
        <v>3559</v>
      </c>
      <c r="D1700" s="133" t="s">
        <v>123</v>
      </c>
      <c r="E1700" s="134" t="s">
        <v>3560</v>
      </c>
      <c r="F1700" s="135" t="s">
        <v>3561</v>
      </c>
      <c r="G1700" s="136" t="s">
        <v>339</v>
      </c>
      <c r="H1700" s="137">
        <v>1.2</v>
      </c>
      <c r="I1700" s="138"/>
      <c r="J1700" s="139">
        <f>ROUND(I1700*H1700,2)</f>
        <v>0</v>
      </c>
      <c r="K1700" s="135" t="s">
        <v>127</v>
      </c>
      <c r="L1700" s="32"/>
      <c r="M1700" s="140" t="s">
        <v>1</v>
      </c>
      <c r="N1700" s="141" t="s">
        <v>43</v>
      </c>
      <c r="P1700" s="142">
        <f>O1700*H1700</f>
        <v>0</v>
      </c>
      <c r="Q1700" s="142">
        <v>0</v>
      </c>
      <c r="R1700" s="142">
        <f>Q1700*H1700</f>
        <v>0</v>
      </c>
      <c r="S1700" s="142">
        <v>0</v>
      </c>
      <c r="T1700" s="143">
        <f>S1700*H1700</f>
        <v>0</v>
      </c>
      <c r="AR1700" s="144" t="s">
        <v>293</v>
      </c>
      <c r="AT1700" s="144" t="s">
        <v>123</v>
      </c>
      <c r="AU1700" s="144" t="s">
        <v>129</v>
      </c>
      <c r="AY1700" s="17" t="s">
        <v>120</v>
      </c>
      <c r="BE1700" s="145">
        <f>IF(N1700="základní",J1700,0)</f>
        <v>0</v>
      </c>
      <c r="BF1700" s="145">
        <f>IF(N1700="snížená",J1700,0)</f>
        <v>0</v>
      </c>
      <c r="BG1700" s="145">
        <f>IF(N1700="zákl. přenesená",J1700,0)</f>
        <v>0</v>
      </c>
      <c r="BH1700" s="145">
        <f>IF(N1700="sníž. přenesená",J1700,0)</f>
        <v>0</v>
      </c>
      <c r="BI1700" s="145">
        <f>IF(N1700="nulová",J1700,0)</f>
        <v>0</v>
      </c>
      <c r="BJ1700" s="17" t="s">
        <v>129</v>
      </c>
      <c r="BK1700" s="145">
        <f>ROUND(I1700*H1700,2)</f>
        <v>0</v>
      </c>
      <c r="BL1700" s="17" t="s">
        <v>293</v>
      </c>
      <c r="BM1700" s="144" t="s">
        <v>3562</v>
      </c>
    </row>
    <row r="1701" spans="2:65" s="12" customFormat="1">
      <c r="B1701" s="153"/>
      <c r="D1701" s="146" t="s">
        <v>230</v>
      </c>
      <c r="E1701" s="154" t="s">
        <v>1</v>
      </c>
      <c r="F1701" s="155" t="s">
        <v>3563</v>
      </c>
      <c r="H1701" s="156">
        <v>1.2</v>
      </c>
      <c r="I1701" s="157"/>
      <c r="L1701" s="153"/>
      <c r="M1701" s="158"/>
      <c r="T1701" s="159"/>
      <c r="AT1701" s="154" t="s">
        <v>230</v>
      </c>
      <c r="AU1701" s="154" t="s">
        <v>129</v>
      </c>
      <c r="AV1701" s="12" t="s">
        <v>129</v>
      </c>
      <c r="AW1701" s="12" t="s">
        <v>32</v>
      </c>
      <c r="AX1701" s="12" t="s">
        <v>85</v>
      </c>
      <c r="AY1701" s="154" t="s">
        <v>120</v>
      </c>
    </row>
    <row r="1702" spans="2:65" s="1" customFormat="1" ht="16.5" customHeight="1">
      <c r="B1702" s="132"/>
      <c r="C1702" s="160" t="s">
        <v>3564</v>
      </c>
      <c r="D1702" s="160" t="s">
        <v>254</v>
      </c>
      <c r="E1702" s="161" t="s">
        <v>3565</v>
      </c>
      <c r="F1702" s="162" t="s">
        <v>3566</v>
      </c>
      <c r="G1702" s="163" t="s">
        <v>339</v>
      </c>
      <c r="H1702" s="164">
        <v>1.2</v>
      </c>
      <c r="I1702" s="165"/>
      <c r="J1702" s="166">
        <f>ROUND(I1702*H1702,2)</f>
        <v>0</v>
      </c>
      <c r="K1702" s="162" t="s">
        <v>127</v>
      </c>
      <c r="L1702" s="167"/>
      <c r="M1702" s="168" t="s">
        <v>1</v>
      </c>
      <c r="N1702" s="169" t="s">
        <v>43</v>
      </c>
      <c r="P1702" s="142">
        <f>O1702*H1702</f>
        <v>0</v>
      </c>
      <c r="Q1702" s="142">
        <v>8.0000000000000004E-4</v>
      </c>
      <c r="R1702" s="142">
        <f>Q1702*H1702</f>
        <v>9.6000000000000002E-4</v>
      </c>
      <c r="S1702" s="142">
        <v>0</v>
      </c>
      <c r="T1702" s="143">
        <f>S1702*H1702</f>
        <v>0</v>
      </c>
      <c r="AR1702" s="144" t="s">
        <v>375</v>
      </c>
      <c r="AT1702" s="144" t="s">
        <v>254</v>
      </c>
      <c r="AU1702" s="144" t="s">
        <v>129</v>
      </c>
      <c r="AY1702" s="17" t="s">
        <v>120</v>
      </c>
      <c r="BE1702" s="145">
        <f>IF(N1702="základní",J1702,0)</f>
        <v>0</v>
      </c>
      <c r="BF1702" s="145">
        <f>IF(N1702="snížená",J1702,0)</f>
        <v>0</v>
      </c>
      <c r="BG1702" s="145">
        <f>IF(N1702="zákl. přenesená",J1702,0)</f>
        <v>0</v>
      </c>
      <c r="BH1702" s="145">
        <f>IF(N1702="sníž. přenesená",J1702,0)</f>
        <v>0</v>
      </c>
      <c r="BI1702" s="145">
        <f>IF(N1702="nulová",J1702,0)</f>
        <v>0</v>
      </c>
      <c r="BJ1702" s="17" t="s">
        <v>129</v>
      </c>
      <c r="BK1702" s="145">
        <f>ROUND(I1702*H1702,2)</f>
        <v>0</v>
      </c>
      <c r="BL1702" s="17" t="s">
        <v>293</v>
      </c>
      <c r="BM1702" s="144" t="s">
        <v>3567</v>
      </c>
    </row>
    <row r="1703" spans="2:65" s="1" customFormat="1" ht="16.5" customHeight="1">
      <c r="B1703" s="132"/>
      <c r="C1703" s="160" t="s">
        <v>3568</v>
      </c>
      <c r="D1703" s="160" t="s">
        <v>254</v>
      </c>
      <c r="E1703" s="161" t="s">
        <v>3569</v>
      </c>
      <c r="F1703" s="162" t="s">
        <v>3570</v>
      </c>
      <c r="G1703" s="163" t="s">
        <v>2233</v>
      </c>
      <c r="H1703" s="164">
        <v>2</v>
      </c>
      <c r="I1703" s="165"/>
      <c r="J1703" s="166">
        <f>ROUND(I1703*H1703,2)</f>
        <v>0</v>
      </c>
      <c r="K1703" s="162" t="s">
        <v>127</v>
      </c>
      <c r="L1703" s="167"/>
      <c r="M1703" s="168" t="s">
        <v>1</v>
      </c>
      <c r="N1703" s="169" t="s">
        <v>43</v>
      </c>
      <c r="P1703" s="142">
        <f>O1703*H1703</f>
        <v>0</v>
      </c>
      <c r="Q1703" s="142">
        <v>2.0000000000000001E-4</v>
      </c>
      <c r="R1703" s="142">
        <f>Q1703*H1703</f>
        <v>4.0000000000000002E-4</v>
      </c>
      <c r="S1703" s="142">
        <v>0</v>
      </c>
      <c r="T1703" s="143">
        <f>S1703*H1703</f>
        <v>0</v>
      </c>
      <c r="AR1703" s="144" t="s">
        <v>375</v>
      </c>
      <c r="AT1703" s="144" t="s">
        <v>254</v>
      </c>
      <c r="AU1703" s="144" t="s">
        <v>129</v>
      </c>
      <c r="AY1703" s="17" t="s">
        <v>120</v>
      </c>
      <c r="BE1703" s="145">
        <f>IF(N1703="základní",J1703,0)</f>
        <v>0</v>
      </c>
      <c r="BF1703" s="145">
        <f>IF(N1703="snížená",J1703,0)</f>
        <v>0</v>
      </c>
      <c r="BG1703" s="145">
        <f>IF(N1703="zákl. přenesená",J1703,0)</f>
        <v>0</v>
      </c>
      <c r="BH1703" s="145">
        <f>IF(N1703="sníž. přenesená",J1703,0)</f>
        <v>0</v>
      </c>
      <c r="BI1703" s="145">
        <f>IF(N1703="nulová",J1703,0)</f>
        <v>0</v>
      </c>
      <c r="BJ1703" s="17" t="s">
        <v>129</v>
      </c>
      <c r="BK1703" s="145">
        <f>ROUND(I1703*H1703,2)</f>
        <v>0</v>
      </c>
      <c r="BL1703" s="17" t="s">
        <v>293</v>
      </c>
      <c r="BM1703" s="144" t="s">
        <v>3571</v>
      </c>
    </row>
    <row r="1704" spans="2:65" s="1" customFormat="1" ht="24.2" customHeight="1">
      <c r="B1704" s="132"/>
      <c r="C1704" s="133" t="s">
        <v>3572</v>
      </c>
      <c r="D1704" s="133" t="s">
        <v>123</v>
      </c>
      <c r="E1704" s="134" t="s">
        <v>3573</v>
      </c>
      <c r="F1704" s="135" t="s">
        <v>3574</v>
      </c>
      <c r="G1704" s="136" t="s">
        <v>322</v>
      </c>
      <c r="H1704" s="137">
        <v>2</v>
      </c>
      <c r="I1704" s="138"/>
      <c r="J1704" s="139">
        <f>ROUND(I1704*H1704,2)</f>
        <v>0</v>
      </c>
      <c r="K1704" s="135" t="s">
        <v>1</v>
      </c>
      <c r="L1704" s="32"/>
      <c r="M1704" s="140" t="s">
        <v>1</v>
      </c>
      <c r="N1704" s="141" t="s">
        <v>43</v>
      </c>
      <c r="P1704" s="142">
        <f>O1704*H1704</f>
        <v>0</v>
      </c>
      <c r="Q1704" s="142">
        <v>0</v>
      </c>
      <c r="R1704" s="142">
        <f>Q1704*H1704</f>
        <v>0</v>
      </c>
      <c r="S1704" s="142">
        <v>0</v>
      </c>
      <c r="T1704" s="143">
        <f>S1704*H1704</f>
        <v>0</v>
      </c>
      <c r="AR1704" s="144" t="s">
        <v>293</v>
      </c>
      <c r="AT1704" s="144" t="s">
        <v>123</v>
      </c>
      <c r="AU1704" s="144" t="s">
        <v>129</v>
      </c>
      <c r="AY1704" s="17" t="s">
        <v>120</v>
      </c>
      <c r="BE1704" s="145">
        <f>IF(N1704="základní",J1704,0)</f>
        <v>0</v>
      </c>
      <c r="BF1704" s="145">
        <f>IF(N1704="snížená",J1704,0)</f>
        <v>0</v>
      </c>
      <c r="BG1704" s="145">
        <f>IF(N1704="zákl. přenesená",J1704,0)</f>
        <v>0</v>
      </c>
      <c r="BH1704" s="145">
        <f>IF(N1704="sníž. přenesená",J1704,0)</f>
        <v>0</v>
      </c>
      <c r="BI1704" s="145">
        <f>IF(N1704="nulová",J1704,0)</f>
        <v>0</v>
      </c>
      <c r="BJ1704" s="17" t="s">
        <v>129</v>
      </c>
      <c r="BK1704" s="145">
        <f>ROUND(I1704*H1704,2)</f>
        <v>0</v>
      </c>
      <c r="BL1704" s="17" t="s">
        <v>293</v>
      </c>
      <c r="BM1704" s="144" t="s">
        <v>3575</v>
      </c>
    </row>
    <row r="1705" spans="2:65" s="12" customFormat="1">
      <c r="B1705" s="153"/>
      <c r="D1705" s="146" t="s">
        <v>230</v>
      </c>
      <c r="E1705" s="154" t="s">
        <v>1</v>
      </c>
      <c r="F1705" s="155" t="s">
        <v>3576</v>
      </c>
      <c r="H1705" s="156">
        <v>2</v>
      </c>
      <c r="I1705" s="157"/>
      <c r="L1705" s="153"/>
      <c r="M1705" s="158"/>
      <c r="T1705" s="159"/>
      <c r="AT1705" s="154" t="s">
        <v>230</v>
      </c>
      <c r="AU1705" s="154" t="s">
        <v>129</v>
      </c>
      <c r="AV1705" s="12" t="s">
        <v>129</v>
      </c>
      <c r="AW1705" s="12" t="s">
        <v>32</v>
      </c>
      <c r="AX1705" s="12" t="s">
        <v>85</v>
      </c>
      <c r="AY1705" s="154" t="s">
        <v>120</v>
      </c>
    </row>
    <row r="1706" spans="2:65" s="1" customFormat="1" ht="55.5" customHeight="1">
      <c r="B1706" s="132"/>
      <c r="C1706" s="160" t="s">
        <v>3577</v>
      </c>
      <c r="D1706" s="160" t="s">
        <v>254</v>
      </c>
      <c r="E1706" s="161" t="s">
        <v>3578</v>
      </c>
      <c r="F1706" s="162" t="s">
        <v>3579</v>
      </c>
      <c r="G1706" s="163" t="s">
        <v>322</v>
      </c>
      <c r="H1706" s="164">
        <v>2</v>
      </c>
      <c r="I1706" s="165"/>
      <c r="J1706" s="166">
        <f>ROUND(I1706*H1706,2)</f>
        <v>0</v>
      </c>
      <c r="K1706" s="162" t="s">
        <v>1</v>
      </c>
      <c r="L1706" s="167"/>
      <c r="M1706" s="168" t="s">
        <v>1</v>
      </c>
      <c r="N1706" s="169" t="s">
        <v>43</v>
      </c>
      <c r="P1706" s="142">
        <f>O1706*H1706</f>
        <v>0</v>
      </c>
      <c r="Q1706" s="142">
        <v>7.3999999999999996E-2</v>
      </c>
      <c r="R1706" s="142">
        <f>Q1706*H1706</f>
        <v>0.14799999999999999</v>
      </c>
      <c r="S1706" s="142">
        <v>0</v>
      </c>
      <c r="T1706" s="143">
        <f>S1706*H1706</f>
        <v>0</v>
      </c>
      <c r="AR1706" s="144" t="s">
        <v>375</v>
      </c>
      <c r="AT1706" s="144" t="s">
        <v>254</v>
      </c>
      <c r="AU1706" s="144" t="s">
        <v>129</v>
      </c>
      <c r="AY1706" s="17" t="s">
        <v>120</v>
      </c>
      <c r="BE1706" s="145">
        <f>IF(N1706="základní",J1706,0)</f>
        <v>0</v>
      </c>
      <c r="BF1706" s="145">
        <f>IF(N1706="snížená",J1706,0)</f>
        <v>0</v>
      </c>
      <c r="BG1706" s="145">
        <f>IF(N1706="zákl. přenesená",J1706,0)</f>
        <v>0</v>
      </c>
      <c r="BH1706" s="145">
        <f>IF(N1706="sníž. přenesená",J1706,0)</f>
        <v>0</v>
      </c>
      <c r="BI1706" s="145">
        <f>IF(N1706="nulová",J1706,0)</f>
        <v>0</v>
      </c>
      <c r="BJ1706" s="17" t="s">
        <v>129</v>
      </c>
      <c r="BK1706" s="145">
        <f>ROUND(I1706*H1706,2)</f>
        <v>0</v>
      </c>
      <c r="BL1706" s="17" t="s">
        <v>293</v>
      </c>
      <c r="BM1706" s="144" t="s">
        <v>3580</v>
      </c>
    </row>
    <row r="1707" spans="2:65" s="1" customFormat="1" ht="24.2" customHeight="1">
      <c r="B1707" s="132"/>
      <c r="C1707" s="133" t="s">
        <v>3581</v>
      </c>
      <c r="D1707" s="133" t="s">
        <v>123</v>
      </c>
      <c r="E1707" s="134" t="s">
        <v>3582</v>
      </c>
      <c r="F1707" s="135" t="s">
        <v>3583</v>
      </c>
      <c r="G1707" s="136" t="s">
        <v>322</v>
      </c>
      <c r="H1707" s="137">
        <v>24</v>
      </c>
      <c r="I1707" s="138"/>
      <c r="J1707" s="139">
        <f>ROUND(I1707*H1707,2)</f>
        <v>0</v>
      </c>
      <c r="K1707" s="135" t="s">
        <v>127</v>
      </c>
      <c r="L1707" s="32"/>
      <c r="M1707" s="140" t="s">
        <v>1</v>
      </c>
      <c r="N1707" s="141" t="s">
        <v>43</v>
      </c>
      <c r="P1707" s="142">
        <f>O1707*H1707</f>
        <v>0</v>
      </c>
      <c r="Q1707" s="142">
        <v>0</v>
      </c>
      <c r="R1707" s="142">
        <f>Q1707*H1707</f>
        <v>0</v>
      </c>
      <c r="S1707" s="142">
        <v>0</v>
      </c>
      <c r="T1707" s="143">
        <f>S1707*H1707</f>
        <v>0</v>
      </c>
      <c r="AR1707" s="144" t="s">
        <v>293</v>
      </c>
      <c r="AT1707" s="144" t="s">
        <v>123</v>
      </c>
      <c r="AU1707" s="144" t="s">
        <v>129</v>
      </c>
      <c r="AY1707" s="17" t="s">
        <v>120</v>
      </c>
      <c r="BE1707" s="145">
        <f>IF(N1707="základní",J1707,0)</f>
        <v>0</v>
      </c>
      <c r="BF1707" s="145">
        <f>IF(N1707="snížená",J1707,0)</f>
        <v>0</v>
      </c>
      <c r="BG1707" s="145">
        <f>IF(N1707="zákl. přenesená",J1707,0)</f>
        <v>0</v>
      </c>
      <c r="BH1707" s="145">
        <f>IF(N1707="sníž. přenesená",J1707,0)</f>
        <v>0</v>
      </c>
      <c r="BI1707" s="145">
        <f>IF(N1707="nulová",J1707,0)</f>
        <v>0</v>
      </c>
      <c r="BJ1707" s="17" t="s">
        <v>129</v>
      </c>
      <c r="BK1707" s="145">
        <f>ROUND(I1707*H1707,2)</f>
        <v>0</v>
      </c>
      <c r="BL1707" s="17" t="s">
        <v>293</v>
      </c>
      <c r="BM1707" s="144" t="s">
        <v>3584</v>
      </c>
    </row>
    <row r="1708" spans="2:65" s="12" customFormat="1">
      <c r="B1708" s="153"/>
      <c r="D1708" s="146" t="s">
        <v>230</v>
      </c>
      <c r="E1708" s="154" t="s">
        <v>1</v>
      </c>
      <c r="F1708" s="155" t="s">
        <v>3585</v>
      </c>
      <c r="H1708" s="156">
        <v>6</v>
      </c>
      <c r="I1708" s="157"/>
      <c r="L1708" s="153"/>
      <c r="M1708" s="158"/>
      <c r="T1708" s="159"/>
      <c r="AT1708" s="154" t="s">
        <v>230</v>
      </c>
      <c r="AU1708" s="154" t="s">
        <v>129</v>
      </c>
      <c r="AV1708" s="12" t="s">
        <v>129</v>
      </c>
      <c r="AW1708" s="12" t="s">
        <v>32</v>
      </c>
      <c r="AX1708" s="12" t="s">
        <v>77</v>
      </c>
      <c r="AY1708" s="154" t="s">
        <v>120</v>
      </c>
    </row>
    <row r="1709" spans="2:65" s="12" customFormat="1">
      <c r="B1709" s="153"/>
      <c r="D1709" s="146" t="s">
        <v>230</v>
      </c>
      <c r="E1709" s="154" t="s">
        <v>1</v>
      </c>
      <c r="F1709" s="155" t="s">
        <v>3586</v>
      </c>
      <c r="H1709" s="156">
        <v>14</v>
      </c>
      <c r="I1709" s="157"/>
      <c r="L1709" s="153"/>
      <c r="M1709" s="158"/>
      <c r="T1709" s="159"/>
      <c r="AT1709" s="154" t="s">
        <v>230</v>
      </c>
      <c r="AU1709" s="154" t="s">
        <v>129</v>
      </c>
      <c r="AV1709" s="12" t="s">
        <v>129</v>
      </c>
      <c r="AW1709" s="12" t="s">
        <v>32</v>
      </c>
      <c r="AX1709" s="12" t="s">
        <v>77</v>
      </c>
      <c r="AY1709" s="154" t="s">
        <v>120</v>
      </c>
    </row>
    <row r="1710" spans="2:65" s="12" customFormat="1">
      <c r="B1710" s="153"/>
      <c r="D1710" s="146" t="s">
        <v>230</v>
      </c>
      <c r="E1710" s="154" t="s">
        <v>1</v>
      </c>
      <c r="F1710" s="155" t="s">
        <v>3587</v>
      </c>
      <c r="H1710" s="156">
        <v>4</v>
      </c>
      <c r="I1710" s="157"/>
      <c r="L1710" s="153"/>
      <c r="M1710" s="158"/>
      <c r="T1710" s="159"/>
      <c r="AT1710" s="154" t="s">
        <v>230</v>
      </c>
      <c r="AU1710" s="154" t="s">
        <v>129</v>
      </c>
      <c r="AV1710" s="12" t="s">
        <v>129</v>
      </c>
      <c r="AW1710" s="12" t="s">
        <v>32</v>
      </c>
      <c r="AX1710" s="12" t="s">
        <v>77</v>
      </c>
      <c r="AY1710" s="154" t="s">
        <v>120</v>
      </c>
    </row>
    <row r="1711" spans="2:65" s="14" customFormat="1">
      <c r="B1711" s="177"/>
      <c r="D1711" s="146" t="s">
        <v>230</v>
      </c>
      <c r="E1711" s="178" t="s">
        <v>1</v>
      </c>
      <c r="F1711" s="179" t="s">
        <v>304</v>
      </c>
      <c r="H1711" s="180">
        <v>24</v>
      </c>
      <c r="I1711" s="181"/>
      <c r="L1711" s="177"/>
      <c r="M1711" s="182"/>
      <c r="T1711" s="183"/>
      <c r="AT1711" s="178" t="s">
        <v>230</v>
      </c>
      <c r="AU1711" s="178" t="s">
        <v>129</v>
      </c>
      <c r="AV1711" s="14" t="s">
        <v>142</v>
      </c>
      <c r="AW1711" s="14" t="s">
        <v>32</v>
      </c>
      <c r="AX1711" s="14" t="s">
        <v>85</v>
      </c>
      <c r="AY1711" s="178" t="s">
        <v>120</v>
      </c>
    </row>
    <row r="1712" spans="2:65" s="1" customFormat="1" ht="24.2" customHeight="1">
      <c r="B1712" s="132"/>
      <c r="C1712" s="133" t="s">
        <v>3588</v>
      </c>
      <c r="D1712" s="133" t="s">
        <v>123</v>
      </c>
      <c r="E1712" s="134" t="s">
        <v>3589</v>
      </c>
      <c r="F1712" s="135" t="s">
        <v>3590</v>
      </c>
      <c r="G1712" s="136" t="s">
        <v>322</v>
      </c>
      <c r="H1712" s="137">
        <v>1</v>
      </c>
      <c r="I1712" s="138"/>
      <c r="J1712" s="139">
        <f>ROUND(I1712*H1712,2)</f>
        <v>0</v>
      </c>
      <c r="K1712" s="135" t="s">
        <v>127</v>
      </c>
      <c r="L1712" s="32"/>
      <c r="M1712" s="140" t="s">
        <v>1</v>
      </c>
      <c r="N1712" s="141" t="s">
        <v>43</v>
      </c>
      <c r="P1712" s="142">
        <f>O1712*H1712</f>
        <v>0</v>
      </c>
      <c r="Q1712" s="142">
        <v>0</v>
      </c>
      <c r="R1712" s="142">
        <f>Q1712*H1712</f>
        <v>0</v>
      </c>
      <c r="S1712" s="142">
        <v>0</v>
      </c>
      <c r="T1712" s="143">
        <f>S1712*H1712</f>
        <v>0</v>
      </c>
      <c r="AR1712" s="144" t="s">
        <v>293</v>
      </c>
      <c r="AT1712" s="144" t="s">
        <v>123</v>
      </c>
      <c r="AU1712" s="144" t="s">
        <v>129</v>
      </c>
      <c r="AY1712" s="17" t="s">
        <v>120</v>
      </c>
      <c r="BE1712" s="145">
        <f>IF(N1712="základní",J1712,0)</f>
        <v>0</v>
      </c>
      <c r="BF1712" s="145">
        <f>IF(N1712="snížená",J1712,0)</f>
        <v>0</v>
      </c>
      <c r="BG1712" s="145">
        <f>IF(N1712="zákl. přenesená",J1712,0)</f>
        <v>0</v>
      </c>
      <c r="BH1712" s="145">
        <f>IF(N1712="sníž. přenesená",J1712,0)</f>
        <v>0</v>
      </c>
      <c r="BI1712" s="145">
        <f>IF(N1712="nulová",J1712,0)</f>
        <v>0</v>
      </c>
      <c r="BJ1712" s="17" t="s">
        <v>129</v>
      </c>
      <c r="BK1712" s="145">
        <f>ROUND(I1712*H1712,2)</f>
        <v>0</v>
      </c>
      <c r="BL1712" s="17" t="s">
        <v>293</v>
      </c>
      <c r="BM1712" s="144" t="s">
        <v>3591</v>
      </c>
    </row>
    <row r="1713" spans="2:65" s="12" customFormat="1">
      <c r="B1713" s="153"/>
      <c r="D1713" s="146" t="s">
        <v>230</v>
      </c>
      <c r="E1713" s="154" t="s">
        <v>1</v>
      </c>
      <c r="F1713" s="155" t="s">
        <v>3592</v>
      </c>
      <c r="H1713" s="156">
        <v>1</v>
      </c>
      <c r="I1713" s="157"/>
      <c r="L1713" s="153"/>
      <c r="M1713" s="158"/>
      <c r="T1713" s="159"/>
      <c r="AT1713" s="154" t="s">
        <v>230</v>
      </c>
      <c r="AU1713" s="154" t="s">
        <v>129</v>
      </c>
      <c r="AV1713" s="12" t="s">
        <v>129</v>
      </c>
      <c r="AW1713" s="12" t="s">
        <v>32</v>
      </c>
      <c r="AX1713" s="12" t="s">
        <v>85</v>
      </c>
      <c r="AY1713" s="154" t="s">
        <v>120</v>
      </c>
    </row>
    <row r="1714" spans="2:65" s="1" customFormat="1" ht="37.9" customHeight="1">
      <c r="B1714" s="132"/>
      <c r="C1714" s="160" t="s">
        <v>3593</v>
      </c>
      <c r="D1714" s="160" t="s">
        <v>254</v>
      </c>
      <c r="E1714" s="161" t="s">
        <v>3594</v>
      </c>
      <c r="F1714" s="162" t="s">
        <v>3595</v>
      </c>
      <c r="G1714" s="163" t="s">
        <v>322</v>
      </c>
      <c r="H1714" s="164">
        <v>6</v>
      </c>
      <c r="I1714" s="165"/>
      <c r="J1714" s="166">
        <f>ROUND(I1714*H1714,2)</f>
        <v>0</v>
      </c>
      <c r="K1714" s="162" t="s">
        <v>1</v>
      </c>
      <c r="L1714" s="167"/>
      <c r="M1714" s="168" t="s">
        <v>1</v>
      </c>
      <c r="N1714" s="169" t="s">
        <v>43</v>
      </c>
      <c r="P1714" s="142">
        <f>O1714*H1714</f>
        <v>0</v>
      </c>
      <c r="Q1714" s="142">
        <v>1.4500000000000001E-2</v>
      </c>
      <c r="R1714" s="142">
        <f>Q1714*H1714</f>
        <v>8.7000000000000008E-2</v>
      </c>
      <c r="S1714" s="142">
        <v>0</v>
      </c>
      <c r="T1714" s="143">
        <f>S1714*H1714</f>
        <v>0</v>
      </c>
      <c r="AR1714" s="144" t="s">
        <v>375</v>
      </c>
      <c r="AT1714" s="144" t="s">
        <v>254</v>
      </c>
      <c r="AU1714" s="144" t="s">
        <v>129</v>
      </c>
      <c r="AY1714" s="17" t="s">
        <v>120</v>
      </c>
      <c r="BE1714" s="145">
        <f>IF(N1714="základní",J1714,0)</f>
        <v>0</v>
      </c>
      <c r="BF1714" s="145">
        <f>IF(N1714="snížená",J1714,0)</f>
        <v>0</v>
      </c>
      <c r="BG1714" s="145">
        <f>IF(N1714="zákl. přenesená",J1714,0)</f>
        <v>0</v>
      </c>
      <c r="BH1714" s="145">
        <f>IF(N1714="sníž. přenesená",J1714,0)</f>
        <v>0</v>
      </c>
      <c r="BI1714" s="145">
        <f>IF(N1714="nulová",J1714,0)</f>
        <v>0</v>
      </c>
      <c r="BJ1714" s="17" t="s">
        <v>129</v>
      </c>
      <c r="BK1714" s="145">
        <f>ROUND(I1714*H1714,2)</f>
        <v>0</v>
      </c>
      <c r="BL1714" s="17" t="s">
        <v>293</v>
      </c>
      <c r="BM1714" s="144" t="s">
        <v>3596</v>
      </c>
    </row>
    <row r="1715" spans="2:65" s="12" customFormat="1">
      <c r="B1715" s="153"/>
      <c r="D1715" s="146" t="s">
        <v>230</v>
      </c>
      <c r="E1715" s="154" t="s">
        <v>1</v>
      </c>
      <c r="F1715" s="155" t="s">
        <v>3597</v>
      </c>
      <c r="H1715" s="156">
        <v>6</v>
      </c>
      <c r="I1715" s="157"/>
      <c r="L1715" s="153"/>
      <c r="M1715" s="158"/>
      <c r="T1715" s="159"/>
      <c r="AT1715" s="154" t="s">
        <v>230</v>
      </c>
      <c r="AU1715" s="154" t="s">
        <v>129</v>
      </c>
      <c r="AV1715" s="12" t="s">
        <v>129</v>
      </c>
      <c r="AW1715" s="12" t="s">
        <v>32</v>
      </c>
      <c r="AX1715" s="12" t="s">
        <v>85</v>
      </c>
      <c r="AY1715" s="154" t="s">
        <v>120</v>
      </c>
    </row>
    <row r="1716" spans="2:65" s="1" customFormat="1" ht="37.9" customHeight="1">
      <c r="B1716" s="132"/>
      <c r="C1716" s="160" t="s">
        <v>3598</v>
      </c>
      <c r="D1716" s="160" t="s">
        <v>254</v>
      </c>
      <c r="E1716" s="161" t="s">
        <v>3599</v>
      </c>
      <c r="F1716" s="162" t="s">
        <v>3600</v>
      </c>
      <c r="G1716" s="163" t="s">
        <v>322</v>
      </c>
      <c r="H1716" s="164">
        <v>14</v>
      </c>
      <c r="I1716" s="165"/>
      <c r="J1716" s="166">
        <f>ROUND(I1716*H1716,2)</f>
        <v>0</v>
      </c>
      <c r="K1716" s="162" t="s">
        <v>1</v>
      </c>
      <c r="L1716" s="167"/>
      <c r="M1716" s="168" t="s">
        <v>1</v>
      </c>
      <c r="N1716" s="169" t="s">
        <v>43</v>
      </c>
      <c r="P1716" s="142">
        <f>O1716*H1716</f>
        <v>0</v>
      </c>
      <c r="Q1716" s="142">
        <v>1.6500000000000001E-2</v>
      </c>
      <c r="R1716" s="142">
        <f>Q1716*H1716</f>
        <v>0.23100000000000001</v>
      </c>
      <c r="S1716" s="142">
        <v>0</v>
      </c>
      <c r="T1716" s="143">
        <f>S1716*H1716</f>
        <v>0</v>
      </c>
      <c r="AR1716" s="144" t="s">
        <v>375</v>
      </c>
      <c r="AT1716" s="144" t="s">
        <v>254</v>
      </c>
      <c r="AU1716" s="144" t="s">
        <v>129</v>
      </c>
      <c r="AY1716" s="17" t="s">
        <v>120</v>
      </c>
      <c r="BE1716" s="145">
        <f>IF(N1716="základní",J1716,0)</f>
        <v>0</v>
      </c>
      <c r="BF1716" s="145">
        <f>IF(N1716="snížená",J1716,0)</f>
        <v>0</v>
      </c>
      <c r="BG1716" s="145">
        <f>IF(N1716="zákl. přenesená",J1716,0)</f>
        <v>0</v>
      </c>
      <c r="BH1716" s="145">
        <f>IF(N1716="sníž. přenesená",J1716,0)</f>
        <v>0</v>
      </c>
      <c r="BI1716" s="145">
        <f>IF(N1716="nulová",J1716,0)</f>
        <v>0</v>
      </c>
      <c r="BJ1716" s="17" t="s">
        <v>129</v>
      </c>
      <c r="BK1716" s="145">
        <f>ROUND(I1716*H1716,2)</f>
        <v>0</v>
      </c>
      <c r="BL1716" s="17" t="s">
        <v>293</v>
      </c>
      <c r="BM1716" s="144" t="s">
        <v>3601</v>
      </c>
    </row>
    <row r="1717" spans="2:65" s="12" customFormat="1">
      <c r="B1717" s="153"/>
      <c r="D1717" s="146" t="s">
        <v>230</v>
      </c>
      <c r="E1717" s="154" t="s">
        <v>1</v>
      </c>
      <c r="F1717" s="155" t="s">
        <v>3602</v>
      </c>
      <c r="H1717" s="156">
        <v>14</v>
      </c>
      <c r="I1717" s="157"/>
      <c r="L1717" s="153"/>
      <c r="M1717" s="158"/>
      <c r="T1717" s="159"/>
      <c r="AT1717" s="154" t="s">
        <v>230</v>
      </c>
      <c r="AU1717" s="154" t="s">
        <v>129</v>
      </c>
      <c r="AV1717" s="12" t="s">
        <v>129</v>
      </c>
      <c r="AW1717" s="12" t="s">
        <v>32</v>
      </c>
      <c r="AX1717" s="12" t="s">
        <v>85</v>
      </c>
      <c r="AY1717" s="154" t="s">
        <v>120</v>
      </c>
    </row>
    <row r="1718" spans="2:65" s="1" customFormat="1" ht="37.9" customHeight="1">
      <c r="B1718" s="132"/>
      <c r="C1718" s="160" t="s">
        <v>3603</v>
      </c>
      <c r="D1718" s="160" t="s">
        <v>254</v>
      </c>
      <c r="E1718" s="161" t="s">
        <v>3604</v>
      </c>
      <c r="F1718" s="162" t="s">
        <v>3605</v>
      </c>
      <c r="G1718" s="163" t="s">
        <v>322</v>
      </c>
      <c r="H1718" s="164">
        <v>4</v>
      </c>
      <c r="I1718" s="165"/>
      <c r="J1718" s="166">
        <f>ROUND(I1718*H1718,2)</f>
        <v>0</v>
      </c>
      <c r="K1718" s="162" t="s">
        <v>1</v>
      </c>
      <c r="L1718" s="167"/>
      <c r="M1718" s="168" t="s">
        <v>1</v>
      </c>
      <c r="N1718" s="169" t="s">
        <v>43</v>
      </c>
      <c r="P1718" s="142">
        <f>O1718*H1718</f>
        <v>0</v>
      </c>
      <c r="Q1718" s="142">
        <v>1.6500000000000001E-2</v>
      </c>
      <c r="R1718" s="142">
        <f>Q1718*H1718</f>
        <v>6.6000000000000003E-2</v>
      </c>
      <c r="S1718" s="142">
        <v>0</v>
      </c>
      <c r="T1718" s="143">
        <f>S1718*H1718</f>
        <v>0</v>
      </c>
      <c r="AR1718" s="144" t="s">
        <v>375</v>
      </c>
      <c r="AT1718" s="144" t="s">
        <v>254</v>
      </c>
      <c r="AU1718" s="144" t="s">
        <v>129</v>
      </c>
      <c r="AY1718" s="17" t="s">
        <v>120</v>
      </c>
      <c r="BE1718" s="145">
        <f>IF(N1718="základní",J1718,0)</f>
        <v>0</v>
      </c>
      <c r="BF1718" s="145">
        <f>IF(N1718="snížená",J1718,0)</f>
        <v>0</v>
      </c>
      <c r="BG1718" s="145">
        <f>IF(N1718="zákl. přenesená",J1718,0)</f>
        <v>0</v>
      </c>
      <c r="BH1718" s="145">
        <f>IF(N1718="sníž. přenesená",J1718,0)</f>
        <v>0</v>
      </c>
      <c r="BI1718" s="145">
        <f>IF(N1718="nulová",J1718,0)</f>
        <v>0</v>
      </c>
      <c r="BJ1718" s="17" t="s">
        <v>129</v>
      </c>
      <c r="BK1718" s="145">
        <f>ROUND(I1718*H1718,2)</f>
        <v>0</v>
      </c>
      <c r="BL1718" s="17" t="s">
        <v>293</v>
      </c>
      <c r="BM1718" s="144" t="s">
        <v>3606</v>
      </c>
    </row>
    <row r="1719" spans="2:65" s="12" customFormat="1">
      <c r="B1719" s="153"/>
      <c r="D1719" s="146" t="s">
        <v>230</v>
      </c>
      <c r="E1719" s="154" t="s">
        <v>1</v>
      </c>
      <c r="F1719" s="155" t="s">
        <v>3607</v>
      </c>
      <c r="H1719" s="156">
        <v>4</v>
      </c>
      <c r="I1719" s="157"/>
      <c r="L1719" s="153"/>
      <c r="M1719" s="158"/>
      <c r="T1719" s="159"/>
      <c r="AT1719" s="154" t="s">
        <v>230</v>
      </c>
      <c r="AU1719" s="154" t="s">
        <v>129</v>
      </c>
      <c r="AV1719" s="12" t="s">
        <v>129</v>
      </c>
      <c r="AW1719" s="12" t="s">
        <v>32</v>
      </c>
      <c r="AX1719" s="12" t="s">
        <v>85</v>
      </c>
      <c r="AY1719" s="154" t="s">
        <v>120</v>
      </c>
    </row>
    <row r="1720" spans="2:65" s="1" customFormat="1" ht="37.9" customHeight="1">
      <c r="B1720" s="132"/>
      <c r="C1720" s="160" t="s">
        <v>3608</v>
      </c>
      <c r="D1720" s="160" t="s">
        <v>254</v>
      </c>
      <c r="E1720" s="161" t="s">
        <v>3609</v>
      </c>
      <c r="F1720" s="162" t="s">
        <v>3610</v>
      </c>
      <c r="G1720" s="163" t="s">
        <v>322</v>
      </c>
      <c r="H1720" s="164">
        <v>1</v>
      </c>
      <c r="I1720" s="165"/>
      <c r="J1720" s="166">
        <f>ROUND(I1720*H1720,2)</f>
        <v>0</v>
      </c>
      <c r="K1720" s="162" t="s">
        <v>1</v>
      </c>
      <c r="L1720" s="167"/>
      <c r="M1720" s="168" t="s">
        <v>1</v>
      </c>
      <c r="N1720" s="169" t="s">
        <v>43</v>
      </c>
      <c r="P1720" s="142">
        <f>O1720*H1720</f>
        <v>0</v>
      </c>
      <c r="Q1720" s="142">
        <v>1.7500000000000002E-2</v>
      </c>
      <c r="R1720" s="142">
        <f>Q1720*H1720</f>
        <v>1.7500000000000002E-2</v>
      </c>
      <c r="S1720" s="142">
        <v>0</v>
      </c>
      <c r="T1720" s="143">
        <f>S1720*H1720</f>
        <v>0</v>
      </c>
      <c r="AR1720" s="144" t="s">
        <v>375</v>
      </c>
      <c r="AT1720" s="144" t="s">
        <v>254</v>
      </c>
      <c r="AU1720" s="144" t="s">
        <v>129</v>
      </c>
      <c r="AY1720" s="17" t="s">
        <v>120</v>
      </c>
      <c r="BE1720" s="145">
        <f>IF(N1720="základní",J1720,0)</f>
        <v>0</v>
      </c>
      <c r="BF1720" s="145">
        <f>IF(N1720="snížená",J1720,0)</f>
        <v>0</v>
      </c>
      <c r="BG1720" s="145">
        <f>IF(N1720="zákl. přenesená",J1720,0)</f>
        <v>0</v>
      </c>
      <c r="BH1720" s="145">
        <f>IF(N1720="sníž. přenesená",J1720,0)</f>
        <v>0</v>
      </c>
      <c r="BI1720" s="145">
        <f>IF(N1720="nulová",J1720,0)</f>
        <v>0</v>
      </c>
      <c r="BJ1720" s="17" t="s">
        <v>129</v>
      </c>
      <c r="BK1720" s="145">
        <f>ROUND(I1720*H1720,2)</f>
        <v>0</v>
      </c>
      <c r="BL1720" s="17" t="s">
        <v>293</v>
      </c>
      <c r="BM1720" s="144" t="s">
        <v>3611</v>
      </c>
    </row>
    <row r="1721" spans="2:65" s="1" customFormat="1" ht="16.5" customHeight="1">
      <c r="B1721" s="132"/>
      <c r="C1721" s="133" t="s">
        <v>3612</v>
      </c>
      <c r="D1721" s="133" t="s">
        <v>123</v>
      </c>
      <c r="E1721" s="134" t="s">
        <v>3613</v>
      </c>
      <c r="F1721" s="135" t="s">
        <v>3614</v>
      </c>
      <c r="G1721" s="136" t="s">
        <v>322</v>
      </c>
      <c r="H1721" s="137">
        <v>25</v>
      </c>
      <c r="I1721" s="138"/>
      <c r="J1721" s="139">
        <f>ROUND(I1721*H1721,2)</f>
        <v>0</v>
      </c>
      <c r="K1721" s="135" t="s">
        <v>1</v>
      </c>
      <c r="L1721" s="32"/>
      <c r="M1721" s="140" t="s">
        <v>1</v>
      </c>
      <c r="N1721" s="141" t="s">
        <v>43</v>
      </c>
      <c r="P1721" s="142">
        <f>O1721*H1721</f>
        <v>0</v>
      </c>
      <c r="Q1721" s="142">
        <v>0</v>
      </c>
      <c r="R1721" s="142">
        <f>Q1721*H1721</f>
        <v>0</v>
      </c>
      <c r="S1721" s="142">
        <v>0</v>
      </c>
      <c r="T1721" s="143">
        <f>S1721*H1721</f>
        <v>0</v>
      </c>
      <c r="AR1721" s="144" t="s">
        <v>293</v>
      </c>
      <c r="AT1721" s="144" t="s">
        <v>123</v>
      </c>
      <c r="AU1721" s="144" t="s">
        <v>129</v>
      </c>
      <c r="AY1721" s="17" t="s">
        <v>120</v>
      </c>
      <c r="BE1721" s="145">
        <f>IF(N1721="základní",J1721,0)</f>
        <v>0</v>
      </c>
      <c r="BF1721" s="145">
        <f>IF(N1721="snížená",J1721,0)</f>
        <v>0</v>
      </c>
      <c r="BG1721" s="145">
        <f>IF(N1721="zákl. přenesená",J1721,0)</f>
        <v>0</v>
      </c>
      <c r="BH1721" s="145">
        <f>IF(N1721="sníž. přenesená",J1721,0)</f>
        <v>0</v>
      </c>
      <c r="BI1721" s="145">
        <f>IF(N1721="nulová",J1721,0)</f>
        <v>0</v>
      </c>
      <c r="BJ1721" s="17" t="s">
        <v>129</v>
      </c>
      <c r="BK1721" s="145">
        <f>ROUND(I1721*H1721,2)</f>
        <v>0</v>
      </c>
      <c r="BL1721" s="17" t="s">
        <v>293</v>
      </c>
      <c r="BM1721" s="144" t="s">
        <v>3615</v>
      </c>
    </row>
    <row r="1722" spans="2:65" s="1" customFormat="1" ht="21.75" customHeight="1">
      <c r="B1722" s="132"/>
      <c r="C1722" s="133" t="s">
        <v>3616</v>
      </c>
      <c r="D1722" s="133" t="s">
        <v>123</v>
      </c>
      <c r="E1722" s="134" t="s">
        <v>3617</v>
      </c>
      <c r="F1722" s="135" t="s">
        <v>3618</v>
      </c>
      <c r="G1722" s="136" t="s">
        <v>322</v>
      </c>
      <c r="H1722" s="137">
        <v>25</v>
      </c>
      <c r="I1722" s="138"/>
      <c r="J1722" s="139">
        <f>ROUND(I1722*H1722,2)</f>
        <v>0</v>
      </c>
      <c r="K1722" s="135" t="s">
        <v>127</v>
      </c>
      <c r="L1722" s="32"/>
      <c r="M1722" s="140" t="s">
        <v>1</v>
      </c>
      <c r="N1722" s="141" t="s">
        <v>43</v>
      </c>
      <c r="P1722" s="142">
        <f>O1722*H1722</f>
        <v>0</v>
      </c>
      <c r="Q1722" s="142">
        <v>0</v>
      </c>
      <c r="R1722" s="142">
        <f>Q1722*H1722</f>
        <v>0</v>
      </c>
      <c r="S1722" s="142">
        <v>0</v>
      </c>
      <c r="T1722" s="143">
        <f>S1722*H1722</f>
        <v>0</v>
      </c>
      <c r="AR1722" s="144" t="s">
        <v>293</v>
      </c>
      <c r="AT1722" s="144" t="s">
        <v>123</v>
      </c>
      <c r="AU1722" s="144" t="s">
        <v>129</v>
      </c>
      <c r="AY1722" s="17" t="s">
        <v>120</v>
      </c>
      <c r="BE1722" s="145">
        <f>IF(N1722="základní",J1722,0)</f>
        <v>0</v>
      </c>
      <c r="BF1722" s="145">
        <f>IF(N1722="snížená",J1722,0)</f>
        <v>0</v>
      </c>
      <c r="BG1722" s="145">
        <f>IF(N1722="zákl. přenesená",J1722,0)</f>
        <v>0</v>
      </c>
      <c r="BH1722" s="145">
        <f>IF(N1722="sníž. přenesená",J1722,0)</f>
        <v>0</v>
      </c>
      <c r="BI1722" s="145">
        <f>IF(N1722="nulová",J1722,0)</f>
        <v>0</v>
      </c>
      <c r="BJ1722" s="17" t="s">
        <v>129</v>
      </c>
      <c r="BK1722" s="145">
        <f>ROUND(I1722*H1722,2)</f>
        <v>0</v>
      </c>
      <c r="BL1722" s="17" t="s">
        <v>293</v>
      </c>
      <c r="BM1722" s="144" t="s">
        <v>3619</v>
      </c>
    </row>
    <row r="1723" spans="2:65" s="1" customFormat="1" ht="21.75" customHeight="1">
      <c r="B1723" s="132"/>
      <c r="C1723" s="133" t="s">
        <v>3620</v>
      </c>
      <c r="D1723" s="133" t="s">
        <v>123</v>
      </c>
      <c r="E1723" s="134" t="s">
        <v>3621</v>
      </c>
      <c r="F1723" s="135" t="s">
        <v>3622</v>
      </c>
      <c r="G1723" s="136" t="s">
        <v>322</v>
      </c>
      <c r="H1723" s="137">
        <v>4</v>
      </c>
      <c r="I1723" s="138"/>
      <c r="J1723" s="139">
        <f>ROUND(I1723*H1723,2)</f>
        <v>0</v>
      </c>
      <c r="K1723" s="135" t="s">
        <v>1</v>
      </c>
      <c r="L1723" s="32"/>
      <c r="M1723" s="140" t="s">
        <v>1</v>
      </c>
      <c r="N1723" s="141" t="s">
        <v>43</v>
      </c>
      <c r="P1723" s="142">
        <f>O1723*H1723</f>
        <v>0</v>
      </c>
      <c r="Q1723" s="142">
        <v>0</v>
      </c>
      <c r="R1723" s="142">
        <f>Q1723*H1723</f>
        <v>0</v>
      </c>
      <c r="S1723" s="142">
        <v>0</v>
      </c>
      <c r="T1723" s="143">
        <f>S1723*H1723</f>
        <v>0</v>
      </c>
      <c r="AR1723" s="144" t="s">
        <v>293</v>
      </c>
      <c r="AT1723" s="144" t="s">
        <v>123</v>
      </c>
      <c r="AU1723" s="144" t="s">
        <v>129</v>
      </c>
      <c r="AY1723" s="17" t="s">
        <v>120</v>
      </c>
      <c r="BE1723" s="145">
        <f>IF(N1723="základní",J1723,0)</f>
        <v>0</v>
      </c>
      <c r="BF1723" s="145">
        <f>IF(N1723="snížená",J1723,0)</f>
        <v>0</v>
      </c>
      <c r="BG1723" s="145">
        <f>IF(N1723="zákl. přenesená",J1723,0)</f>
        <v>0</v>
      </c>
      <c r="BH1723" s="145">
        <f>IF(N1723="sníž. přenesená",J1723,0)</f>
        <v>0</v>
      </c>
      <c r="BI1723" s="145">
        <f>IF(N1723="nulová",J1723,0)</f>
        <v>0</v>
      </c>
      <c r="BJ1723" s="17" t="s">
        <v>129</v>
      </c>
      <c r="BK1723" s="145">
        <f>ROUND(I1723*H1723,2)</f>
        <v>0</v>
      </c>
      <c r="BL1723" s="17" t="s">
        <v>293</v>
      </c>
      <c r="BM1723" s="144" t="s">
        <v>3623</v>
      </c>
    </row>
    <row r="1724" spans="2:65" s="12" customFormat="1">
      <c r="B1724" s="153"/>
      <c r="D1724" s="146" t="s">
        <v>230</v>
      </c>
      <c r="E1724" s="154" t="s">
        <v>1</v>
      </c>
      <c r="F1724" s="155" t="s">
        <v>3624</v>
      </c>
      <c r="H1724" s="156">
        <v>2</v>
      </c>
      <c r="I1724" s="157"/>
      <c r="L1724" s="153"/>
      <c r="M1724" s="158"/>
      <c r="T1724" s="159"/>
      <c r="AT1724" s="154" t="s">
        <v>230</v>
      </c>
      <c r="AU1724" s="154" t="s">
        <v>129</v>
      </c>
      <c r="AV1724" s="12" t="s">
        <v>129</v>
      </c>
      <c r="AW1724" s="12" t="s">
        <v>32</v>
      </c>
      <c r="AX1724" s="12" t="s">
        <v>77</v>
      </c>
      <c r="AY1724" s="154" t="s">
        <v>120</v>
      </c>
    </row>
    <row r="1725" spans="2:65" s="12" customFormat="1">
      <c r="B1725" s="153"/>
      <c r="D1725" s="146" t="s">
        <v>230</v>
      </c>
      <c r="E1725" s="154" t="s">
        <v>1</v>
      </c>
      <c r="F1725" s="155" t="s">
        <v>3625</v>
      </c>
      <c r="H1725" s="156">
        <v>2</v>
      </c>
      <c r="I1725" s="157"/>
      <c r="L1725" s="153"/>
      <c r="M1725" s="158"/>
      <c r="T1725" s="159"/>
      <c r="AT1725" s="154" t="s">
        <v>230</v>
      </c>
      <c r="AU1725" s="154" t="s">
        <v>129</v>
      </c>
      <c r="AV1725" s="12" t="s">
        <v>129</v>
      </c>
      <c r="AW1725" s="12" t="s">
        <v>32</v>
      </c>
      <c r="AX1725" s="12" t="s">
        <v>77</v>
      </c>
      <c r="AY1725" s="154" t="s">
        <v>120</v>
      </c>
    </row>
    <row r="1726" spans="2:65" s="14" customFormat="1">
      <c r="B1726" s="177"/>
      <c r="D1726" s="146" t="s">
        <v>230</v>
      </c>
      <c r="E1726" s="178" t="s">
        <v>1</v>
      </c>
      <c r="F1726" s="179" t="s">
        <v>304</v>
      </c>
      <c r="H1726" s="180">
        <v>4</v>
      </c>
      <c r="I1726" s="181"/>
      <c r="L1726" s="177"/>
      <c r="M1726" s="182"/>
      <c r="T1726" s="183"/>
      <c r="AT1726" s="178" t="s">
        <v>230</v>
      </c>
      <c r="AU1726" s="178" t="s">
        <v>129</v>
      </c>
      <c r="AV1726" s="14" t="s">
        <v>142</v>
      </c>
      <c r="AW1726" s="14" t="s">
        <v>32</v>
      </c>
      <c r="AX1726" s="14" t="s">
        <v>85</v>
      </c>
      <c r="AY1726" s="178" t="s">
        <v>120</v>
      </c>
    </row>
    <row r="1727" spans="2:65" s="1" customFormat="1" ht="24.2" customHeight="1">
      <c r="B1727" s="132"/>
      <c r="C1727" s="160" t="s">
        <v>3626</v>
      </c>
      <c r="D1727" s="160" t="s">
        <v>254</v>
      </c>
      <c r="E1727" s="161" t="s">
        <v>3627</v>
      </c>
      <c r="F1727" s="162" t="s">
        <v>3628</v>
      </c>
      <c r="G1727" s="163" t="s">
        <v>322</v>
      </c>
      <c r="H1727" s="164">
        <v>2</v>
      </c>
      <c r="I1727" s="165"/>
      <c r="J1727" s="166">
        <f>ROUND(I1727*H1727,2)</f>
        <v>0</v>
      </c>
      <c r="K1727" s="162" t="s">
        <v>1</v>
      </c>
      <c r="L1727" s="167"/>
      <c r="M1727" s="168" t="s">
        <v>1</v>
      </c>
      <c r="N1727" s="169" t="s">
        <v>43</v>
      </c>
      <c r="P1727" s="142">
        <f>O1727*H1727</f>
        <v>0</v>
      </c>
      <c r="Q1727" s="142">
        <v>9.7000000000000003E-2</v>
      </c>
      <c r="R1727" s="142">
        <f>Q1727*H1727</f>
        <v>0.19400000000000001</v>
      </c>
      <c r="S1727" s="142">
        <v>0</v>
      </c>
      <c r="T1727" s="143">
        <f>S1727*H1727</f>
        <v>0</v>
      </c>
      <c r="AR1727" s="144" t="s">
        <v>375</v>
      </c>
      <c r="AT1727" s="144" t="s">
        <v>254</v>
      </c>
      <c r="AU1727" s="144" t="s">
        <v>129</v>
      </c>
      <c r="AY1727" s="17" t="s">
        <v>120</v>
      </c>
      <c r="BE1727" s="145">
        <f>IF(N1727="základní",J1727,0)</f>
        <v>0</v>
      </c>
      <c r="BF1727" s="145">
        <f>IF(N1727="snížená",J1727,0)</f>
        <v>0</v>
      </c>
      <c r="BG1727" s="145">
        <f>IF(N1727="zákl. přenesená",J1727,0)</f>
        <v>0</v>
      </c>
      <c r="BH1727" s="145">
        <f>IF(N1727="sníž. přenesená",J1727,0)</f>
        <v>0</v>
      </c>
      <c r="BI1727" s="145">
        <f>IF(N1727="nulová",J1727,0)</f>
        <v>0</v>
      </c>
      <c r="BJ1727" s="17" t="s">
        <v>129</v>
      </c>
      <c r="BK1727" s="145">
        <f>ROUND(I1727*H1727,2)</f>
        <v>0</v>
      </c>
      <c r="BL1727" s="17" t="s">
        <v>293</v>
      </c>
      <c r="BM1727" s="144" t="s">
        <v>3629</v>
      </c>
    </row>
    <row r="1728" spans="2:65" s="12" customFormat="1">
      <c r="B1728" s="153"/>
      <c r="D1728" s="146" t="s">
        <v>230</v>
      </c>
      <c r="E1728" s="154" t="s">
        <v>1</v>
      </c>
      <c r="F1728" s="155" t="s">
        <v>3630</v>
      </c>
      <c r="H1728" s="156">
        <v>2</v>
      </c>
      <c r="I1728" s="157"/>
      <c r="L1728" s="153"/>
      <c r="M1728" s="158"/>
      <c r="T1728" s="159"/>
      <c r="AT1728" s="154" t="s">
        <v>230</v>
      </c>
      <c r="AU1728" s="154" t="s">
        <v>129</v>
      </c>
      <c r="AV1728" s="12" t="s">
        <v>129</v>
      </c>
      <c r="AW1728" s="12" t="s">
        <v>32</v>
      </c>
      <c r="AX1728" s="12" t="s">
        <v>85</v>
      </c>
      <c r="AY1728" s="154" t="s">
        <v>120</v>
      </c>
    </row>
    <row r="1729" spans="2:65" s="1" customFormat="1" ht="24.2" customHeight="1">
      <c r="B1729" s="132"/>
      <c r="C1729" s="160" t="s">
        <v>3631</v>
      </c>
      <c r="D1729" s="160" t="s">
        <v>254</v>
      </c>
      <c r="E1729" s="161" t="s">
        <v>3632</v>
      </c>
      <c r="F1729" s="162" t="s">
        <v>3633</v>
      </c>
      <c r="G1729" s="163" t="s">
        <v>322</v>
      </c>
      <c r="H1729" s="164">
        <v>2</v>
      </c>
      <c r="I1729" s="165"/>
      <c r="J1729" s="166">
        <f>ROUND(I1729*H1729,2)</f>
        <v>0</v>
      </c>
      <c r="K1729" s="162" t="s">
        <v>1</v>
      </c>
      <c r="L1729" s="167"/>
      <c r="M1729" s="168" t="s">
        <v>1</v>
      </c>
      <c r="N1729" s="169" t="s">
        <v>43</v>
      </c>
      <c r="P1729" s="142">
        <f>O1729*H1729</f>
        <v>0</v>
      </c>
      <c r="Q1729" s="142">
        <v>8.3000000000000004E-2</v>
      </c>
      <c r="R1729" s="142">
        <f>Q1729*H1729</f>
        <v>0.16600000000000001</v>
      </c>
      <c r="S1729" s="142">
        <v>0</v>
      </c>
      <c r="T1729" s="143">
        <f>S1729*H1729</f>
        <v>0</v>
      </c>
      <c r="AR1729" s="144" t="s">
        <v>375</v>
      </c>
      <c r="AT1729" s="144" t="s">
        <v>254</v>
      </c>
      <c r="AU1729" s="144" t="s">
        <v>129</v>
      </c>
      <c r="AY1729" s="17" t="s">
        <v>120</v>
      </c>
      <c r="BE1729" s="145">
        <f>IF(N1729="základní",J1729,0)</f>
        <v>0</v>
      </c>
      <c r="BF1729" s="145">
        <f>IF(N1729="snížená",J1729,0)</f>
        <v>0</v>
      </c>
      <c r="BG1729" s="145">
        <f>IF(N1729="zákl. přenesená",J1729,0)</f>
        <v>0</v>
      </c>
      <c r="BH1729" s="145">
        <f>IF(N1729="sníž. přenesená",J1729,0)</f>
        <v>0</v>
      </c>
      <c r="BI1729" s="145">
        <f>IF(N1729="nulová",J1729,0)</f>
        <v>0</v>
      </c>
      <c r="BJ1729" s="17" t="s">
        <v>129</v>
      </c>
      <c r="BK1729" s="145">
        <f>ROUND(I1729*H1729,2)</f>
        <v>0</v>
      </c>
      <c r="BL1729" s="17" t="s">
        <v>293</v>
      </c>
      <c r="BM1729" s="144" t="s">
        <v>3634</v>
      </c>
    </row>
    <row r="1730" spans="2:65" s="12" customFormat="1">
      <c r="B1730" s="153"/>
      <c r="D1730" s="146" t="s">
        <v>230</v>
      </c>
      <c r="E1730" s="154" t="s">
        <v>1</v>
      </c>
      <c r="F1730" s="155" t="s">
        <v>3630</v>
      </c>
      <c r="H1730" s="156">
        <v>2</v>
      </c>
      <c r="I1730" s="157"/>
      <c r="L1730" s="153"/>
      <c r="M1730" s="158"/>
      <c r="T1730" s="159"/>
      <c r="AT1730" s="154" t="s">
        <v>230</v>
      </c>
      <c r="AU1730" s="154" t="s">
        <v>129</v>
      </c>
      <c r="AV1730" s="12" t="s">
        <v>129</v>
      </c>
      <c r="AW1730" s="12" t="s">
        <v>32</v>
      </c>
      <c r="AX1730" s="12" t="s">
        <v>85</v>
      </c>
      <c r="AY1730" s="154" t="s">
        <v>120</v>
      </c>
    </row>
    <row r="1731" spans="2:65" s="1" customFormat="1" ht="33" customHeight="1">
      <c r="B1731" s="132"/>
      <c r="C1731" s="133" t="s">
        <v>3302</v>
      </c>
      <c r="D1731" s="133" t="s">
        <v>123</v>
      </c>
      <c r="E1731" s="134" t="s">
        <v>3635</v>
      </c>
      <c r="F1731" s="135" t="s">
        <v>3636</v>
      </c>
      <c r="G1731" s="136" t="s">
        <v>248</v>
      </c>
      <c r="H1731" s="137">
        <v>1.1519999999999999</v>
      </c>
      <c r="I1731" s="138"/>
      <c r="J1731" s="139">
        <f>ROUND(I1731*H1731,2)</f>
        <v>0</v>
      </c>
      <c r="K1731" s="135" t="s">
        <v>127</v>
      </c>
      <c r="L1731" s="32"/>
      <c r="M1731" s="140" t="s">
        <v>1</v>
      </c>
      <c r="N1731" s="141" t="s">
        <v>43</v>
      </c>
      <c r="P1731" s="142">
        <f>O1731*H1731</f>
        <v>0</v>
      </c>
      <c r="Q1731" s="142">
        <v>0</v>
      </c>
      <c r="R1731" s="142">
        <f>Q1731*H1731</f>
        <v>0</v>
      </c>
      <c r="S1731" s="142">
        <v>0</v>
      </c>
      <c r="T1731" s="143">
        <f>S1731*H1731</f>
        <v>0</v>
      </c>
      <c r="AR1731" s="144" t="s">
        <v>293</v>
      </c>
      <c r="AT1731" s="144" t="s">
        <v>123</v>
      </c>
      <c r="AU1731" s="144" t="s">
        <v>129</v>
      </c>
      <c r="AY1731" s="17" t="s">
        <v>120</v>
      </c>
      <c r="BE1731" s="145">
        <f>IF(N1731="základní",J1731,0)</f>
        <v>0</v>
      </c>
      <c r="BF1731" s="145">
        <f>IF(N1731="snížená",J1731,0)</f>
        <v>0</v>
      </c>
      <c r="BG1731" s="145">
        <f>IF(N1731="zákl. přenesená",J1731,0)</f>
        <v>0</v>
      </c>
      <c r="BH1731" s="145">
        <f>IF(N1731="sníž. přenesená",J1731,0)</f>
        <v>0</v>
      </c>
      <c r="BI1731" s="145">
        <f>IF(N1731="nulová",J1731,0)</f>
        <v>0</v>
      </c>
      <c r="BJ1731" s="17" t="s">
        <v>129</v>
      </c>
      <c r="BK1731" s="145">
        <f>ROUND(I1731*H1731,2)</f>
        <v>0</v>
      </c>
      <c r="BL1731" s="17" t="s">
        <v>293</v>
      </c>
      <c r="BM1731" s="144" t="s">
        <v>3637</v>
      </c>
    </row>
    <row r="1732" spans="2:65" s="11" customFormat="1" ht="22.9" customHeight="1">
      <c r="B1732" s="120"/>
      <c r="D1732" s="121" t="s">
        <v>76</v>
      </c>
      <c r="E1732" s="130" t="s">
        <v>3638</v>
      </c>
      <c r="F1732" s="130" t="s">
        <v>3639</v>
      </c>
      <c r="I1732" s="123"/>
      <c r="J1732" s="131">
        <f>BK1732</f>
        <v>0</v>
      </c>
      <c r="L1732" s="120"/>
      <c r="M1732" s="125"/>
      <c r="P1732" s="126">
        <f>SUM(P1733:P1772)</f>
        <v>0</v>
      </c>
      <c r="R1732" s="126">
        <f>SUM(R1733:R1772)</f>
        <v>1.83780133</v>
      </c>
      <c r="T1732" s="127">
        <f>SUM(T1733:T1772)</f>
        <v>0.34559999999999996</v>
      </c>
      <c r="AR1732" s="121" t="s">
        <v>129</v>
      </c>
      <c r="AT1732" s="128" t="s">
        <v>76</v>
      </c>
      <c r="AU1732" s="128" t="s">
        <v>85</v>
      </c>
      <c r="AY1732" s="121" t="s">
        <v>120</v>
      </c>
      <c r="BK1732" s="129">
        <f>SUM(BK1733:BK1772)</f>
        <v>0</v>
      </c>
    </row>
    <row r="1733" spans="2:65" s="1" customFormat="1" ht="24.2" customHeight="1">
      <c r="B1733" s="132"/>
      <c r="C1733" s="133" t="s">
        <v>3313</v>
      </c>
      <c r="D1733" s="133" t="s">
        <v>123</v>
      </c>
      <c r="E1733" s="134" t="s">
        <v>3640</v>
      </c>
      <c r="F1733" s="135" t="s">
        <v>3641</v>
      </c>
      <c r="G1733" s="136" t="s">
        <v>339</v>
      </c>
      <c r="H1733" s="137">
        <v>15.1</v>
      </c>
      <c r="I1733" s="138"/>
      <c r="J1733" s="139">
        <f>ROUND(I1733*H1733,2)</f>
        <v>0</v>
      </c>
      <c r="K1733" s="135" t="s">
        <v>127</v>
      </c>
      <c r="L1733" s="32"/>
      <c r="M1733" s="140" t="s">
        <v>1</v>
      </c>
      <c r="N1733" s="141" t="s">
        <v>43</v>
      </c>
      <c r="P1733" s="142">
        <f>O1733*H1733</f>
        <v>0</v>
      </c>
      <c r="Q1733" s="142">
        <v>0</v>
      </c>
      <c r="R1733" s="142">
        <f>Q1733*H1733</f>
        <v>0</v>
      </c>
      <c r="S1733" s="142">
        <v>1.6E-2</v>
      </c>
      <c r="T1733" s="143">
        <f>S1733*H1733</f>
        <v>0.24160000000000001</v>
      </c>
      <c r="AR1733" s="144" t="s">
        <v>293</v>
      </c>
      <c r="AT1733" s="144" t="s">
        <v>123</v>
      </c>
      <c r="AU1733" s="144" t="s">
        <v>129</v>
      </c>
      <c r="AY1733" s="17" t="s">
        <v>120</v>
      </c>
      <c r="BE1733" s="145">
        <f>IF(N1733="základní",J1733,0)</f>
        <v>0</v>
      </c>
      <c r="BF1733" s="145">
        <f>IF(N1733="snížená",J1733,0)</f>
        <v>0</v>
      </c>
      <c r="BG1733" s="145">
        <f>IF(N1733="zákl. přenesená",J1733,0)</f>
        <v>0</v>
      </c>
      <c r="BH1733" s="145">
        <f>IF(N1733="sníž. přenesená",J1733,0)</f>
        <v>0</v>
      </c>
      <c r="BI1733" s="145">
        <f>IF(N1733="nulová",J1733,0)</f>
        <v>0</v>
      </c>
      <c r="BJ1733" s="17" t="s">
        <v>129</v>
      </c>
      <c r="BK1733" s="145">
        <f>ROUND(I1733*H1733,2)</f>
        <v>0</v>
      </c>
      <c r="BL1733" s="17" t="s">
        <v>293</v>
      </c>
      <c r="BM1733" s="144" t="s">
        <v>3642</v>
      </c>
    </row>
    <row r="1734" spans="2:65" s="12" customFormat="1">
      <c r="B1734" s="153"/>
      <c r="D1734" s="146" t="s">
        <v>230</v>
      </c>
      <c r="E1734" s="154" t="s">
        <v>1</v>
      </c>
      <c r="F1734" s="155" t="s">
        <v>3643</v>
      </c>
      <c r="H1734" s="156">
        <v>7</v>
      </c>
      <c r="I1734" s="157"/>
      <c r="L1734" s="153"/>
      <c r="M1734" s="158"/>
      <c r="T1734" s="159"/>
      <c r="AT1734" s="154" t="s">
        <v>230</v>
      </c>
      <c r="AU1734" s="154" t="s">
        <v>129</v>
      </c>
      <c r="AV1734" s="12" t="s">
        <v>129</v>
      </c>
      <c r="AW1734" s="12" t="s">
        <v>32</v>
      </c>
      <c r="AX1734" s="12" t="s">
        <v>77</v>
      </c>
      <c r="AY1734" s="154" t="s">
        <v>120</v>
      </c>
    </row>
    <row r="1735" spans="2:65" s="12" customFormat="1">
      <c r="B1735" s="153"/>
      <c r="D1735" s="146" t="s">
        <v>230</v>
      </c>
      <c r="E1735" s="154" t="s">
        <v>1</v>
      </c>
      <c r="F1735" s="155" t="s">
        <v>3644</v>
      </c>
      <c r="H1735" s="156">
        <v>8.1</v>
      </c>
      <c r="I1735" s="157"/>
      <c r="L1735" s="153"/>
      <c r="M1735" s="158"/>
      <c r="T1735" s="159"/>
      <c r="AT1735" s="154" t="s">
        <v>230</v>
      </c>
      <c r="AU1735" s="154" t="s">
        <v>129</v>
      </c>
      <c r="AV1735" s="12" t="s">
        <v>129</v>
      </c>
      <c r="AW1735" s="12" t="s">
        <v>32</v>
      </c>
      <c r="AX1735" s="12" t="s">
        <v>77</v>
      </c>
      <c r="AY1735" s="154" t="s">
        <v>120</v>
      </c>
    </row>
    <row r="1736" spans="2:65" s="13" customFormat="1">
      <c r="B1736" s="170"/>
      <c r="D1736" s="146" t="s">
        <v>230</v>
      </c>
      <c r="E1736" s="171" t="s">
        <v>1</v>
      </c>
      <c r="F1736" s="172" t="s">
        <v>512</v>
      </c>
      <c r="H1736" s="173">
        <v>15.1</v>
      </c>
      <c r="I1736" s="174"/>
      <c r="L1736" s="170"/>
      <c r="M1736" s="175"/>
      <c r="T1736" s="176"/>
      <c r="AT1736" s="171" t="s">
        <v>230</v>
      </c>
      <c r="AU1736" s="171" t="s">
        <v>129</v>
      </c>
      <c r="AV1736" s="13" t="s">
        <v>138</v>
      </c>
      <c r="AW1736" s="13" t="s">
        <v>32</v>
      </c>
      <c r="AX1736" s="13" t="s">
        <v>77</v>
      </c>
      <c r="AY1736" s="171" t="s">
        <v>120</v>
      </c>
    </row>
    <row r="1737" spans="2:65" s="14" customFormat="1">
      <c r="B1737" s="177"/>
      <c r="D1737" s="146" t="s">
        <v>230</v>
      </c>
      <c r="E1737" s="178" t="s">
        <v>1</v>
      </c>
      <c r="F1737" s="179" t="s">
        <v>304</v>
      </c>
      <c r="H1737" s="180">
        <v>15.1</v>
      </c>
      <c r="I1737" s="181"/>
      <c r="L1737" s="177"/>
      <c r="M1737" s="182"/>
      <c r="T1737" s="183"/>
      <c r="AT1737" s="178" t="s">
        <v>230</v>
      </c>
      <c r="AU1737" s="178" t="s">
        <v>129</v>
      </c>
      <c r="AV1737" s="14" t="s">
        <v>142</v>
      </c>
      <c r="AW1737" s="14" t="s">
        <v>32</v>
      </c>
      <c r="AX1737" s="14" t="s">
        <v>85</v>
      </c>
      <c r="AY1737" s="178" t="s">
        <v>120</v>
      </c>
    </row>
    <row r="1738" spans="2:65" s="1" customFormat="1" ht="33" customHeight="1">
      <c r="B1738" s="132"/>
      <c r="C1738" s="133" t="s">
        <v>3414</v>
      </c>
      <c r="D1738" s="133" t="s">
        <v>123</v>
      </c>
      <c r="E1738" s="134" t="s">
        <v>3645</v>
      </c>
      <c r="F1738" s="135" t="s">
        <v>3646</v>
      </c>
      <c r="G1738" s="136" t="s">
        <v>339</v>
      </c>
      <c r="H1738" s="137">
        <v>4</v>
      </c>
      <c r="I1738" s="138"/>
      <c r="J1738" s="139">
        <f>ROUND(I1738*H1738,2)</f>
        <v>0</v>
      </c>
      <c r="K1738" s="135" t="s">
        <v>127</v>
      </c>
      <c r="L1738" s="32"/>
      <c r="M1738" s="140" t="s">
        <v>1</v>
      </c>
      <c r="N1738" s="141" t="s">
        <v>43</v>
      </c>
      <c r="P1738" s="142">
        <f>O1738*H1738</f>
        <v>0</v>
      </c>
      <c r="Q1738" s="142">
        <v>0</v>
      </c>
      <c r="R1738" s="142">
        <f>Q1738*H1738</f>
        <v>0</v>
      </c>
      <c r="S1738" s="142">
        <v>1.6E-2</v>
      </c>
      <c r="T1738" s="143">
        <f>S1738*H1738</f>
        <v>6.4000000000000001E-2</v>
      </c>
      <c r="AR1738" s="144" t="s">
        <v>293</v>
      </c>
      <c r="AT1738" s="144" t="s">
        <v>123</v>
      </c>
      <c r="AU1738" s="144" t="s">
        <v>129</v>
      </c>
      <c r="AY1738" s="17" t="s">
        <v>120</v>
      </c>
      <c r="BE1738" s="145">
        <f>IF(N1738="základní",J1738,0)</f>
        <v>0</v>
      </c>
      <c r="BF1738" s="145">
        <f>IF(N1738="snížená",J1738,0)</f>
        <v>0</v>
      </c>
      <c r="BG1738" s="145">
        <f>IF(N1738="zákl. přenesená",J1738,0)</f>
        <v>0</v>
      </c>
      <c r="BH1738" s="145">
        <f>IF(N1738="sníž. přenesená",J1738,0)</f>
        <v>0</v>
      </c>
      <c r="BI1738" s="145">
        <f>IF(N1738="nulová",J1738,0)</f>
        <v>0</v>
      </c>
      <c r="BJ1738" s="17" t="s">
        <v>129</v>
      </c>
      <c r="BK1738" s="145">
        <f>ROUND(I1738*H1738,2)</f>
        <v>0</v>
      </c>
      <c r="BL1738" s="17" t="s">
        <v>293</v>
      </c>
      <c r="BM1738" s="144" t="s">
        <v>3647</v>
      </c>
    </row>
    <row r="1739" spans="2:65" s="12" customFormat="1">
      <c r="B1739" s="153"/>
      <c r="D1739" s="146" t="s">
        <v>230</v>
      </c>
      <c r="E1739" s="154" t="s">
        <v>1</v>
      </c>
      <c r="F1739" s="155" t="s">
        <v>3648</v>
      </c>
      <c r="H1739" s="156">
        <v>4</v>
      </c>
      <c r="I1739" s="157"/>
      <c r="L1739" s="153"/>
      <c r="M1739" s="158"/>
      <c r="T1739" s="159"/>
      <c r="AT1739" s="154" t="s">
        <v>230</v>
      </c>
      <c r="AU1739" s="154" t="s">
        <v>129</v>
      </c>
      <c r="AV1739" s="12" t="s">
        <v>129</v>
      </c>
      <c r="AW1739" s="12" t="s">
        <v>32</v>
      </c>
      <c r="AX1739" s="12" t="s">
        <v>85</v>
      </c>
      <c r="AY1739" s="154" t="s">
        <v>120</v>
      </c>
    </row>
    <row r="1740" spans="2:65" s="1" customFormat="1" ht="24.2" customHeight="1">
      <c r="B1740" s="132"/>
      <c r="C1740" s="133" t="s">
        <v>3649</v>
      </c>
      <c r="D1740" s="133" t="s">
        <v>123</v>
      </c>
      <c r="E1740" s="134" t="s">
        <v>3650</v>
      </c>
      <c r="F1740" s="135" t="s">
        <v>3651</v>
      </c>
      <c r="G1740" s="136" t="s">
        <v>322</v>
      </c>
      <c r="H1740" s="137">
        <v>2</v>
      </c>
      <c r="I1740" s="138"/>
      <c r="J1740" s="139">
        <f>ROUND(I1740*H1740,2)</f>
        <v>0</v>
      </c>
      <c r="K1740" s="135" t="s">
        <v>127</v>
      </c>
      <c r="L1740" s="32"/>
      <c r="M1740" s="140" t="s">
        <v>1</v>
      </c>
      <c r="N1740" s="141" t="s">
        <v>43</v>
      </c>
      <c r="P1740" s="142">
        <f>O1740*H1740</f>
        <v>0</v>
      </c>
      <c r="Q1740" s="142">
        <v>0</v>
      </c>
      <c r="R1740" s="142">
        <f>Q1740*H1740</f>
        <v>0</v>
      </c>
      <c r="S1740" s="142">
        <v>0.02</v>
      </c>
      <c r="T1740" s="143">
        <f>S1740*H1740</f>
        <v>0.04</v>
      </c>
      <c r="AR1740" s="144" t="s">
        <v>293</v>
      </c>
      <c r="AT1740" s="144" t="s">
        <v>123</v>
      </c>
      <c r="AU1740" s="144" t="s">
        <v>129</v>
      </c>
      <c r="AY1740" s="17" t="s">
        <v>120</v>
      </c>
      <c r="BE1740" s="145">
        <f>IF(N1740="základní",J1740,0)</f>
        <v>0</v>
      </c>
      <c r="BF1740" s="145">
        <f>IF(N1740="snížená",J1740,0)</f>
        <v>0</v>
      </c>
      <c r="BG1740" s="145">
        <f>IF(N1740="zákl. přenesená",J1740,0)</f>
        <v>0</v>
      </c>
      <c r="BH1740" s="145">
        <f>IF(N1740="sníž. přenesená",J1740,0)</f>
        <v>0</v>
      </c>
      <c r="BI1740" s="145">
        <f>IF(N1740="nulová",J1740,0)</f>
        <v>0</v>
      </c>
      <c r="BJ1740" s="17" t="s">
        <v>129</v>
      </c>
      <c r="BK1740" s="145">
        <f>ROUND(I1740*H1740,2)</f>
        <v>0</v>
      </c>
      <c r="BL1740" s="17" t="s">
        <v>293</v>
      </c>
      <c r="BM1740" s="144" t="s">
        <v>3652</v>
      </c>
    </row>
    <row r="1741" spans="2:65" s="1" customFormat="1" ht="19.5">
      <c r="B1741" s="32"/>
      <c r="D1741" s="146" t="s">
        <v>131</v>
      </c>
      <c r="F1741" s="147" t="s">
        <v>3653</v>
      </c>
      <c r="I1741" s="148"/>
      <c r="L1741" s="32"/>
      <c r="M1741" s="149"/>
      <c r="T1741" s="56"/>
      <c r="AT1741" s="17" t="s">
        <v>131</v>
      </c>
      <c r="AU1741" s="17" t="s">
        <v>129</v>
      </c>
    </row>
    <row r="1742" spans="2:65" s="1" customFormat="1" ht="24.2" customHeight="1">
      <c r="B1742" s="132"/>
      <c r="C1742" s="133" t="s">
        <v>3511</v>
      </c>
      <c r="D1742" s="133" t="s">
        <v>123</v>
      </c>
      <c r="E1742" s="134" t="s">
        <v>3654</v>
      </c>
      <c r="F1742" s="135" t="s">
        <v>3655</v>
      </c>
      <c r="G1742" s="136" t="s">
        <v>228</v>
      </c>
      <c r="H1742" s="137">
        <v>1.073</v>
      </c>
      <c r="I1742" s="138"/>
      <c r="J1742" s="139">
        <f>ROUND(I1742*H1742,2)</f>
        <v>0</v>
      </c>
      <c r="K1742" s="135" t="s">
        <v>127</v>
      </c>
      <c r="L1742" s="32"/>
      <c r="M1742" s="140" t="s">
        <v>1</v>
      </c>
      <c r="N1742" s="141" t="s">
        <v>43</v>
      </c>
      <c r="P1742" s="142">
        <f>O1742*H1742</f>
        <v>0</v>
      </c>
      <c r="Q1742" s="142">
        <v>2.1000000000000001E-4</v>
      </c>
      <c r="R1742" s="142">
        <f>Q1742*H1742</f>
        <v>2.2533000000000001E-4</v>
      </c>
      <c r="S1742" s="142">
        <v>0</v>
      </c>
      <c r="T1742" s="143">
        <f>S1742*H1742</f>
        <v>0</v>
      </c>
      <c r="AR1742" s="144" t="s">
        <v>293</v>
      </c>
      <c r="AT1742" s="144" t="s">
        <v>123</v>
      </c>
      <c r="AU1742" s="144" t="s">
        <v>129</v>
      </c>
      <c r="AY1742" s="17" t="s">
        <v>120</v>
      </c>
      <c r="BE1742" s="145">
        <f>IF(N1742="základní",J1742,0)</f>
        <v>0</v>
      </c>
      <c r="BF1742" s="145">
        <f>IF(N1742="snížená",J1742,0)</f>
        <v>0</v>
      </c>
      <c r="BG1742" s="145">
        <f>IF(N1742="zákl. přenesená",J1742,0)</f>
        <v>0</v>
      </c>
      <c r="BH1742" s="145">
        <f>IF(N1742="sníž. přenesená",J1742,0)</f>
        <v>0</v>
      </c>
      <c r="BI1742" s="145">
        <f>IF(N1742="nulová",J1742,0)</f>
        <v>0</v>
      </c>
      <c r="BJ1742" s="17" t="s">
        <v>129</v>
      </c>
      <c r="BK1742" s="145">
        <f>ROUND(I1742*H1742,2)</f>
        <v>0</v>
      </c>
      <c r="BL1742" s="17" t="s">
        <v>293</v>
      </c>
      <c r="BM1742" s="144" t="s">
        <v>3656</v>
      </c>
    </row>
    <row r="1743" spans="2:65" s="12" customFormat="1">
      <c r="B1743" s="153"/>
      <c r="D1743" s="146" t="s">
        <v>230</v>
      </c>
      <c r="E1743" s="154" t="s">
        <v>1</v>
      </c>
      <c r="F1743" s="155" t="s">
        <v>3657</v>
      </c>
      <c r="H1743" s="156">
        <v>1.073</v>
      </c>
      <c r="I1743" s="157"/>
      <c r="L1743" s="153"/>
      <c r="M1743" s="158"/>
      <c r="T1743" s="159"/>
      <c r="AT1743" s="154" t="s">
        <v>230</v>
      </c>
      <c r="AU1743" s="154" t="s">
        <v>129</v>
      </c>
      <c r="AV1743" s="12" t="s">
        <v>129</v>
      </c>
      <c r="AW1743" s="12" t="s">
        <v>32</v>
      </c>
      <c r="AX1743" s="12" t="s">
        <v>85</v>
      </c>
      <c r="AY1743" s="154" t="s">
        <v>120</v>
      </c>
    </row>
    <row r="1744" spans="2:65" s="1" customFormat="1" ht="33" customHeight="1">
      <c r="B1744" s="132"/>
      <c r="C1744" s="160" t="s">
        <v>3638</v>
      </c>
      <c r="D1744" s="160" t="s">
        <v>254</v>
      </c>
      <c r="E1744" s="161" t="s">
        <v>3658</v>
      </c>
      <c r="F1744" s="162" t="s">
        <v>3659</v>
      </c>
      <c r="G1744" s="163" t="s">
        <v>322</v>
      </c>
      <c r="H1744" s="164">
        <v>1</v>
      </c>
      <c r="I1744" s="165"/>
      <c r="J1744" s="166">
        <f>ROUND(I1744*H1744,2)</f>
        <v>0</v>
      </c>
      <c r="K1744" s="162" t="s">
        <v>1</v>
      </c>
      <c r="L1744" s="167"/>
      <c r="M1744" s="168" t="s">
        <v>1</v>
      </c>
      <c r="N1744" s="169" t="s">
        <v>43</v>
      </c>
      <c r="P1744" s="142">
        <f>O1744*H1744</f>
        <v>0</v>
      </c>
      <c r="Q1744" s="142">
        <v>0.01</v>
      </c>
      <c r="R1744" s="142">
        <f>Q1744*H1744</f>
        <v>0.01</v>
      </c>
      <c r="S1744" s="142">
        <v>0</v>
      </c>
      <c r="T1744" s="143">
        <f>S1744*H1744</f>
        <v>0</v>
      </c>
      <c r="AR1744" s="144" t="s">
        <v>375</v>
      </c>
      <c r="AT1744" s="144" t="s">
        <v>254</v>
      </c>
      <c r="AU1744" s="144" t="s">
        <v>129</v>
      </c>
      <c r="AY1744" s="17" t="s">
        <v>120</v>
      </c>
      <c r="BE1744" s="145">
        <f>IF(N1744="základní",J1744,0)</f>
        <v>0</v>
      </c>
      <c r="BF1744" s="145">
        <f>IF(N1744="snížená",J1744,0)</f>
        <v>0</v>
      </c>
      <c r="BG1744" s="145">
        <f>IF(N1744="zákl. přenesená",J1744,0)</f>
        <v>0</v>
      </c>
      <c r="BH1744" s="145">
        <f>IF(N1744="sníž. přenesená",J1744,0)</f>
        <v>0</v>
      </c>
      <c r="BI1744" s="145">
        <f>IF(N1744="nulová",J1744,0)</f>
        <v>0</v>
      </c>
      <c r="BJ1744" s="17" t="s">
        <v>129</v>
      </c>
      <c r="BK1744" s="145">
        <f>ROUND(I1744*H1744,2)</f>
        <v>0</v>
      </c>
      <c r="BL1744" s="17" t="s">
        <v>293</v>
      </c>
      <c r="BM1744" s="144" t="s">
        <v>3660</v>
      </c>
    </row>
    <row r="1745" spans="2:65" s="1" customFormat="1" ht="24.2" customHeight="1">
      <c r="B1745" s="132"/>
      <c r="C1745" s="133" t="s">
        <v>3661</v>
      </c>
      <c r="D1745" s="133" t="s">
        <v>123</v>
      </c>
      <c r="E1745" s="134" t="s">
        <v>3662</v>
      </c>
      <c r="F1745" s="135" t="s">
        <v>3663</v>
      </c>
      <c r="G1745" s="136" t="s">
        <v>339</v>
      </c>
      <c r="H1745" s="137">
        <v>4.0999999999999996</v>
      </c>
      <c r="I1745" s="138"/>
      <c r="J1745" s="139">
        <f>ROUND(I1745*H1745,2)</f>
        <v>0</v>
      </c>
      <c r="K1745" s="135" t="s">
        <v>127</v>
      </c>
      <c r="L1745" s="32"/>
      <c r="M1745" s="140" t="s">
        <v>1</v>
      </c>
      <c r="N1745" s="141" t="s">
        <v>43</v>
      </c>
      <c r="P1745" s="142">
        <f>O1745*H1745</f>
        <v>0</v>
      </c>
      <c r="Q1745" s="142">
        <v>7.2000000000000005E-4</v>
      </c>
      <c r="R1745" s="142">
        <f>Q1745*H1745</f>
        <v>2.9519999999999998E-3</v>
      </c>
      <c r="S1745" s="142">
        <v>0</v>
      </c>
      <c r="T1745" s="143">
        <f>S1745*H1745</f>
        <v>0</v>
      </c>
      <c r="AR1745" s="144" t="s">
        <v>293</v>
      </c>
      <c r="AT1745" s="144" t="s">
        <v>123</v>
      </c>
      <c r="AU1745" s="144" t="s">
        <v>129</v>
      </c>
      <c r="AY1745" s="17" t="s">
        <v>120</v>
      </c>
      <c r="BE1745" s="145">
        <f>IF(N1745="základní",J1745,0)</f>
        <v>0</v>
      </c>
      <c r="BF1745" s="145">
        <f>IF(N1745="snížená",J1745,0)</f>
        <v>0</v>
      </c>
      <c r="BG1745" s="145">
        <f>IF(N1745="zákl. přenesená",J1745,0)</f>
        <v>0</v>
      </c>
      <c r="BH1745" s="145">
        <f>IF(N1745="sníž. přenesená",J1745,0)</f>
        <v>0</v>
      </c>
      <c r="BI1745" s="145">
        <f>IF(N1745="nulová",J1745,0)</f>
        <v>0</v>
      </c>
      <c r="BJ1745" s="17" t="s">
        <v>129</v>
      </c>
      <c r="BK1745" s="145">
        <f>ROUND(I1745*H1745,2)</f>
        <v>0</v>
      </c>
      <c r="BL1745" s="17" t="s">
        <v>293</v>
      </c>
      <c r="BM1745" s="144" t="s">
        <v>3664</v>
      </c>
    </row>
    <row r="1746" spans="2:65" s="12" customFormat="1">
      <c r="B1746" s="153"/>
      <c r="D1746" s="146" t="s">
        <v>230</v>
      </c>
      <c r="E1746" s="154" t="s">
        <v>1</v>
      </c>
      <c r="F1746" s="155" t="s">
        <v>3665</v>
      </c>
      <c r="H1746" s="156">
        <v>4.0999999999999996</v>
      </c>
      <c r="I1746" s="157"/>
      <c r="L1746" s="153"/>
      <c r="M1746" s="158"/>
      <c r="T1746" s="159"/>
      <c r="AT1746" s="154" t="s">
        <v>230</v>
      </c>
      <c r="AU1746" s="154" t="s">
        <v>129</v>
      </c>
      <c r="AV1746" s="12" t="s">
        <v>129</v>
      </c>
      <c r="AW1746" s="12" t="s">
        <v>32</v>
      </c>
      <c r="AX1746" s="12" t="s">
        <v>85</v>
      </c>
      <c r="AY1746" s="154" t="s">
        <v>120</v>
      </c>
    </row>
    <row r="1747" spans="2:65" s="1" customFormat="1" ht="24.2" customHeight="1">
      <c r="B1747" s="132"/>
      <c r="C1747" s="160" t="s">
        <v>3666</v>
      </c>
      <c r="D1747" s="160" t="s">
        <v>254</v>
      </c>
      <c r="E1747" s="161" t="s">
        <v>3667</v>
      </c>
      <c r="F1747" s="162" t="s">
        <v>3668</v>
      </c>
      <c r="G1747" s="163" t="s">
        <v>272</v>
      </c>
      <c r="H1747" s="164">
        <v>95</v>
      </c>
      <c r="I1747" s="165"/>
      <c r="J1747" s="166">
        <f>ROUND(I1747*H1747,2)</f>
        <v>0</v>
      </c>
      <c r="K1747" s="162" t="s">
        <v>1</v>
      </c>
      <c r="L1747" s="167"/>
      <c r="M1747" s="168" t="s">
        <v>1</v>
      </c>
      <c r="N1747" s="169" t="s">
        <v>43</v>
      </c>
      <c r="P1747" s="142">
        <f>O1747*H1747</f>
        <v>0</v>
      </c>
      <c r="Q1747" s="142">
        <v>1E-3</v>
      </c>
      <c r="R1747" s="142">
        <f>Q1747*H1747</f>
        <v>9.5000000000000001E-2</v>
      </c>
      <c r="S1747" s="142">
        <v>0</v>
      </c>
      <c r="T1747" s="143">
        <f>S1747*H1747</f>
        <v>0</v>
      </c>
      <c r="AR1747" s="144" t="s">
        <v>375</v>
      </c>
      <c r="AT1747" s="144" t="s">
        <v>254</v>
      </c>
      <c r="AU1747" s="144" t="s">
        <v>129</v>
      </c>
      <c r="AY1747" s="17" t="s">
        <v>120</v>
      </c>
      <c r="BE1747" s="145">
        <f>IF(N1747="základní",J1747,0)</f>
        <v>0</v>
      </c>
      <c r="BF1747" s="145">
        <f>IF(N1747="snížená",J1747,0)</f>
        <v>0</v>
      </c>
      <c r="BG1747" s="145">
        <f>IF(N1747="zákl. přenesená",J1747,0)</f>
        <v>0</v>
      </c>
      <c r="BH1747" s="145">
        <f>IF(N1747="sníž. přenesená",J1747,0)</f>
        <v>0</v>
      </c>
      <c r="BI1747" s="145">
        <f>IF(N1747="nulová",J1747,0)</f>
        <v>0</v>
      </c>
      <c r="BJ1747" s="17" t="s">
        <v>129</v>
      </c>
      <c r="BK1747" s="145">
        <f>ROUND(I1747*H1747,2)</f>
        <v>0</v>
      </c>
      <c r="BL1747" s="17" t="s">
        <v>293</v>
      </c>
      <c r="BM1747" s="144" t="s">
        <v>3669</v>
      </c>
    </row>
    <row r="1748" spans="2:65" s="1" customFormat="1" ht="24.2" customHeight="1">
      <c r="B1748" s="132"/>
      <c r="C1748" s="133" t="s">
        <v>3670</v>
      </c>
      <c r="D1748" s="133" t="s">
        <v>123</v>
      </c>
      <c r="E1748" s="134" t="s">
        <v>3671</v>
      </c>
      <c r="F1748" s="135" t="s">
        <v>3672</v>
      </c>
      <c r="G1748" s="136" t="s">
        <v>272</v>
      </c>
      <c r="H1748" s="137">
        <v>100</v>
      </c>
      <c r="I1748" s="138"/>
      <c r="J1748" s="139">
        <f>ROUND(I1748*H1748,2)</f>
        <v>0</v>
      </c>
      <c r="K1748" s="135" t="s">
        <v>127</v>
      </c>
      <c r="L1748" s="32"/>
      <c r="M1748" s="140" t="s">
        <v>1</v>
      </c>
      <c r="N1748" s="141" t="s">
        <v>43</v>
      </c>
      <c r="P1748" s="142">
        <f>O1748*H1748</f>
        <v>0</v>
      </c>
      <c r="Q1748" s="142">
        <v>5.0000000000000002E-5</v>
      </c>
      <c r="R1748" s="142">
        <f>Q1748*H1748</f>
        <v>5.0000000000000001E-3</v>
      </c>
      <c r="S1748" s="142">
        <v>0</v>
      </c>
      <c r="T1748" s="143">
        <f>S1748*H1748</f>
        <v>0</v>
      </c>
      <c r="AR1748" s="144" t="s">
        <v>293</v>
      </c>
      <c r="AT1748" s="144" t="s">
        <v>123</v>
      </c>
      <c r="AU1748" s="144" t="s">
        <v>129</v>
      </c>
      <c r="AY1748" s="17" t="s">
        <v>120</v>
      </c>
      <c r="BE1748" s="145">
        <f>IF(N1748="základní",J1748,0)</f>
        <v>0</v>
      </c>
      <c r="BF1748" s="145">
        <f>IF(N1748="snížená",J1748,0)</f>
        <v>0</v>
      </c>
      <c r="BG1748" s="145">
        <f>IF(N1748="zákl. přenesená",J1748,0)</f>
        <v>0</v>
      </c>
      <c r="BH1748" s="145">
        <f>IF(N1748="sníž. přenesená",J1748,0)</f>
        <v>0</v>
      </c>
      <c r="BI1748" s="145">
        <f>IF(N1748="nulová",J1748,0)</f>
        <v>0</v>
      </c>
      <c r="BJ1748" s="17" t="s">
        <v>129</v>
      </c>
      <c r="BK1748" s="145">
        <f>ROUND(I1748*H1748,2)</f>
        <v>0</v>
      </c>
      <c r="BL1748" s="17" t="s">
        <v>293</v>
      </c>
      <c r="BM1748" s="144" t="s">
        <v>3673</v>
      </c>
    </row>
    <row r="1749" spans="2:65" s="12" customFormat="1">
      <c r="B1749" s="153"/>
      <c r="D1749" s="146" t="s">
        <v>230</v>
      </c>
      <c r="E1749" s="154" t="s">
        <v>1</v>
      </c>
      <c r="F1749" s="155" t="s">
        <v>3674</v>
      </c>
      <c r="H1749" s="156">
        <v>100</v>
      </c>
      <c r="I1749" s="157"/>
      <c r="L1749" s="153"/>
      <c r="M1749" s="158"/>
      <c r="T1749" s="159"/>
      <c r="AT1749" s="154" t="s">
        <v>230</v>
      </c>
      <c r="AU1749" s="154" t="s">
        <v>129</v>
      </c>
      <c r="AV1749" s="12" t="s">
        <v>129</v>
      </c>
      <c r="AW1749" s="12" t="s">
        <v>32</v>
      </c>
      <c r="AX1749" s="12" t="s">
        <v>85</v>
      </c>
      <c r="AY1749" s="154" t="s">
        <v>120</v>
      </c>
    </row>
    <row r="1750" spans="2:65" s="1" customFormat="1" ht="37.9" customHeight="1">
      <c r="B1750" s="132"/>
      <c r="C1750" s="160" t="s">
        <v>3675</v>
      </c>
      <c r="D1750" s="160" t="s">
        <v>254</v>
      </c>
      <c r="E1750" s="161" t="s">
        <v>3676</v>
      </c>
      <c r="F1750" s="162" t="s">
        <v>3677</v>
      </c>
      <c r="G1750" s="163" t="s">
        <v>272</v>
      </c>
      <c r="H1750" s="164">
        <v>100</v>
      </c>
      <c r="I1750" s="165"/>
      <c r="J1750" s="166">
        <f>ROUND(I1750*H1750,2)</f>
        <v>0</v>
      </c>
      <c r="K1750" s="162" t="s">
        <v>1</v>
      </c>
      <c r="L1750" s="167"/>
      <c r="M1750" s="168" t="s">
        <v>1</v>
      </c>
      <c r="N1750" s="169" t="s">
        <v>43</v>
      </c>
      <c r="P1750" s="142">
        <f>O1750*H1750</f>
        <v>0</v>
      </c>
      <c r="Q1750" s="142">
        <v>1E-3</v>
      </c>
      <c r="R1750" s="142">
        <f>Q1750*H1750</f>
        <v>0.1</v>
      </c>
      <c r="S1750" s="142">
        <v>0</v>
      </c>
      <c r="T1750" s="143">
        <f>S1750*H1750</f>
        <v>0</v>
      </c>
      <c r="AR1750" s="144" t="s">
        <v>375</v>
      </c>
      <c r="AT1750" s="144" t="s">
        <v>254</v>
      </c>
      <c r="AU1750" s="144" t="s">
        <v>129</v>
      </c>
      <c r="AY1750" s="17" t="s">
        <v>120</v>
      </c>
      <c r="BE1750" s="145">
        <f>IF(N1750="základní",J1750,0)</f>
        <v>0</v>
      </c>
      <c r="BF1750" s="145">
        <f>IF(N1750="snížená",J1750,0)</f>
        <v>0</v>
      </c>
      <c r="BG1750" s="145">
        <f>IF(N1750="zákl. přenesená",J1750,0)</f>
        <v>0</v>
      </c>
      <c r="BH1750" s="145">
        <f>IF(N1750="sníž. přenesená",J1750,0)</f>
        <v>0</v>
      </c>
      <c r="BI1750" s="145">
        <f>IF(N1750="nulová",J1750,0)</f>
        <v>0</v>
      </c>
      <c r="BJ1750" s="17" t="s">
        <v>129</v>
      </c>
      <c r="BK1750" s="145">
        <f>ROUND(I1750*H1750,2)</f>
        <v>0</v>
      </c>
      <c r="BL1750" s="17" t="s">
        <v>293</v>
      </c>
      <c r="BM1750" s="144" t="s">
        <v>3678</v>
      </c>
    </row>
    <row r="1751" spans="2:65" s="1" customFormat="1" ht="37.9" customHeight="1">
      <c r="B1751" s="132"/>
      <c r="C1751" s="133" t="s">
        <v>3679</v>
      </c>
      <c r="D1751" s="133" t="s">
        <v>123</v>
      </c>
      <c r="E1751" s="134" t="s">
        <v>3680</v>
      </c>
      <c r="F1751" s="135" t="s">
        <v>3681</v>
      </c>
      <c r="G1751" s="136" t="s">
        <v>322</v>
      </c>
      <c r="H1751" s="137">
        <v>1</v>
      </c>
      <c r="I1751" s="138"/>
      <c r="J1751" s="139">
        <f>ROUND(I1751*H1751,2)</f>
        <v>0</v>
      </c>
      <c r="K1751" s="135" t="s">
        <v>1</v>
      </c>
      <c r="L1751" s="32"/>
      <c r="M1751" s="140" t="s">
        <v>1</v>
      </c>
      <c r="N1751" s="141" t="s">
        <v>43</v>
      </c>
      <c r="P1751" s="142">
        <f>O1751*H1751</f>
        <v>0</v>
      </c>
      <c r="Q1751" s="142">
        <v>0</v>
      </c>
      <c r="R1751" s="142">
        <f>Q1751*H1751</f>
        <v>0</v>
      </c>
      <c r="S1751" s="142">
        <v>0</v>
      </c>
      <c r="T1751" s="143">
        <f>S1751*H1751</f>
        <v>0</v>
      </c>
      <c r="AR1751" s="144" t="s">
        <v>293</v>
      </c>
      <c r="AT1751" s="144" t="s">
        <v>123</v>
      </c>
      <c r="AU1751" s="144" t="s">
        <v>129</v>
      </c>
      <c r="AY1751" s="17" t="s">
        <v>120</v>
      </c>
      <c r="BE1751" s="145">
        <f>IF(N1751="základní",J1751,0)</f>
        <v>0</v>
      </c>
      <c r="BF1751" s="145">
        <f>IF(N1751="snížená",J1751,0)</f>
        <v>0</v>
      </c>
      <c r="BG1751" s="145">
        <f>IF(N1751="zákl. přenesená",J1751,0)</f>
        <v>0</v>
      </c>
      <c r="BH1751" s="145">
        <f>IF(N1751="sníž. přenesená",J1751,0)</f>
        <v>0</v>
      </c>
      <c r="BI1751" s="145">
        <f>IF(N1751="nulová",J1751,0)</f>
        <v>0</v>
      </c>
      <c r="BJ1751" s="17" t="s">
        <v>129</v>
      </c>
      <c r="BK1751" s="145">
        <f>ROUND(I1751*H1751,2)</f>
        <v>0</v>
      </c>
      <c r="BL1751" s="17" t="s">
        <v>293</v>
      </c>
      <c r="BM1751" s="144" t="s">
        <v>3682</v>
      </c>
    </row>
    <row r="1752" spans="2:65" s="1" customFormat="1" ht="29.25">
      <c r="B1752" s="32"/>
      <c r="D1752" s="146" t="s">
        <v>131</v>
      </c>
      <c r="F1752" s="147" t="s">
        <v>3683</v>
      </c>
      <c r="I1752" s="148"/>
      <c r="L1752" s="32"/>
      <c r="M1752" s="149"/>
      <c r="T1752" s="56"/>
      <c r="AT1752" s="17" t="s">
        <v>131</v>
      </c>
      <c r="AU1752" s="17" t="s">
        <v>129</v>
      </c>
    </row>
    <row r="1753" spans="2:65" s="1" customFormat="1" ht="37.9" customHeight="1">
      <c r="B1753" s="132"/>
      <c r="C1753" s="133" t="s">
        <v>3684</v>
      </c>
      <c r="D1753" s="133" t="s">
        <v>123</v>
      </c>
      <c r="E1753" s="134" t="s">
        <v>3685</v>
      </c>
      <c r="F1753" s="135" t="s">
        <v>3686</v>
      </c>
      <c r="G1753" s="136" t="s">
        <v>339</v>
      </c>
      <c r="H1753" s="137">
        <v>14.2</v>
      </c>
      <c r="I1753" s="138"/>
      <c r="J1753" s="139">
        <f>ROUND(I1753*H1753,2)</f>
        <v>0</v>
      </c>
      <c r="K1753" s="135" t="s">
        <v>127</v>
      </c>
      <c r="L1753" s="32"/>
      <c r="M1753" s="140" t="s">
        <v>1</v>
      </c>
      <c r="N1753" s="141" t="s">
        <v>43</v>
      </c>
      <c r="P1753" s="142">
        <f>O1753*H1753</f>
        <v>0</v>
      </c>
      <c r="Q1753" s="142">
        <v>7.2000000000000005E-4</v>
      </c>
      <c r="R1753" s="142">
        <f>Q1753*H1753</f>
        <v>1.0224E-2</v>
      </c>
      <c r="S1753" s="142">
        <v>0</v>
      </c>
      <c r="T1753" s="143">
        <f>S1753*H1753</f>
        <v>0</v>
      </c>
      <c r="AR1753" s="144" t="s">
        <v>293</v>
      </c>
      <c r="AT1753" s="144" t="s">
        <v>123</v>
      </c>
      <c r="AU1753" s="144" t="s">
        <v>129</v>
      </c>
      <c r="AY1753" s="17" t="s">
        <v>120</v>
      </c>
      <c r="BE1753" s="145">
        <f>IF(N1753="základní",J1753,0)</f>
        <v>0</v>
      </c>
      <c r="BF1753" s="145">
        <f>IF(N1753="snížená",J1753,0)</f>
        <v>0</v>
      </c>
      <c r="BG1753" s="145">
        <f>IF(N1753="zákl. přenesená",J1753,0)</f>
        <v>0</v>
      </c>
      <c r="BH1753" s="145">
        <f>IF(N1753="sníž. přenesená",J1753,0)</f>
        <v>0</v>
      </c>
      <c r="BI1753" s="145">
        <f>IF(N1753="nulová",J1753,0)</f>
        <v>0</v>
      </c>
      <c r="BJ1753" s="17" t="s">
        <v>129</v>
      </c>
      <c r="BK1753" s="145">
        <f>ROUND(I1753*H1753,2)</f>
        <v>0</v>
      </c>
      <c r="BL1753" s="17" t="s">
        <v>293</v>
      </c>
      <c r="BM1753" s="144" t="s">
        <v>3687</v>
      </c>
    </row>
    <row r="1754" spans="2:65" s="12" customFormat="1">
      <c r="B1754" s="153"/>
      <c r="D1754" s="146" t="s">
        <v>230</v>
      </c>
      <c r="E1754" s="154" t="s">
        <v>1</v>
      </c>
      <c r="F1754" s="155" t="s">
        <v>3688</v>
      </c>
      <c r="H1754" s="156">
        <v>6.2</v>
      </c>
      <c r="I1754" s="157"/>
      <c r="L1754" s="153"/>
      <c r="M1754" s="158"/>
      <c r="T1754" s="159"/>
      <c r="AT1754" s="154" t="s">
        <v>230</v>
      </c>
      <c r="AU1754" s="154" t="s">
        <v>129</v>
      </c>
      <c r="AV1754" s="12" t="s">
        <v>129</v>
      </c>
      <c r="AW1754" s="12" t="s">
        <v>32</v>
      </c>
      <c r="AX1754" s="12" t="s">
        <v>77</v>
      </c>
      <c r="AY1754" s="154" t="s">
        <v>120</v>
      </c>
    </row>
    <row r="1755" spans="2:65" s="12" customFormat="1">
      <c r="B1755" s="153"/>
      <c r="D1755" s="146" t="s">
        <v>230</v>
      </c>
      <c r="E1755" s="154" t="s">
        <v>1</v>
      </c>
      <c r="F1755" s="155" t="s">
        <v>3689</v>
      </c>
      <c r="H1755" s="156">
        <v>8</v>
      </c>
      <c r="I1755" s="157"/>
      <c r="L1755" s="153"/>
      <c r="M1755" s="158"/>
      <c r="T1755" s="159"/>
      <c r="AT1755" s="154" t="s">
        <v>230</v>
      </c>
      <c r="AU1755" s="154" t="s">
        <v>129</v>
      </c>
      <c r="AV1755" s="12" t="s">
        <v>129</v>
      </c>
      <c r="AW1755" s="12" t="s">
        <v>32</v>
      </c>
      <c r="AX1755" s="12" t="s">
        <v>77</v>
      </c>
      <c r="AY1755" s="154" t="s">
        <v>120</v>
      </c>
    </row>
    <row r="1756" spans="2:65" s="14" customFormat="1">
      <c r="B1756" s="177"/>
      <c r="D1756" s="146" t="s">
        <v>230</v>
      </c>
      <c r="E1756" s="178" t="s">
        <v>1</v>
      </c>
      <c r="F1756" s="179" t="s">
        <v>304</v>
      </c>
      <c r="H1756" s="180">
        <v>14.2</v>
      </c>
      <c r="I1756" s="181"/>
      <c r="L1756" s="177"/>
      <c r="M1756" s="182"/>
      <c r="T1756" s="183"/>
      <c r="AT1756" s="178" t="s">
        <v>230</v>
      </c>
      <c r="AU1756" s="178" t="s">
        <v>129</v>
      </c>
      <c r="AV1756" s="14" t="s">
        <v>142</v>
      </c>
      <c r="AW1756" s="14" t="s">
        <v>32</v>
      </c>
      <c r="AX1756" s="14" t="s">
        <v>85</v>
      </c>
      <c r="AY1756" s="178" t="s">
        <v>120</v>
      </c>
    </row>
    <row r="1757" spans="2:65" s="1" customFormat="1" ht="33" customHeight="1">
      <c r="B1757" s="132"/>
      <c r="C1757" s="160" t="s">
        <v>3690</v>
      </c>
      <c r="D1757" s="160" t="s">
        <v>254</v>
      </c>
      <c r="E1757" s="161" t="s">
        <v>3691</v>
      </c>
      <c r="F1757" s="162" t="s">
        <v>3692</v>
      </c>
      <c r="G1757" s="163" t="s">
        <v>322</v>
      </c>
      <c r="H1757" s="164">
        <v>2</v>
      </c>
      <c r="I1757" s="165"/>
      <c r="J1757" s="166">
        <f>ROUND(I1757*H1757,2)</f>
        <v>0</v>
      </c>
      <c r="K1757" s="162" t="s">
        <v>1</v>
      </c>
      <c r="L1757" s="167"/>
      <c r="M1757" s="168" t="s">
        <v>1</v>
      </c>
      <c r="N1757" s="169" t="s">
        <v>43</v>
      </c>
      <c r="P1757" s="142">
        <f>O1757*H1757</f>
        <v>0</v>
      </c>
      <c r="Q1757" s="142">
        <v>9.8699999999999996E-2</v>
      </c>
      <c r="R1757" s="142">
        <f>Q1757*H1757</f>
        <v>0.19739999999999999</v>
      </c>
      <c r="S1757" s="142">
        <v>0</v>
      </c>
      <c r="T1757" s="143">
        <f>S1757*H1757</f>
        <v>0</v>
      </c>
      <c r="AR1757" s="144" t="s">
        <v>375</v>
      </c>
      <c r="AT1757" s="144" t="s">
        <v>254</v>
      </c>
      <c r="AU1757" s="144" t="s">
        <v>129</v>
      </c>
      <c r="AY1757" s="17" t="s">
        <v>120</v>
      </c>
      <c r="BE1757" s="145">
        <f>IF(N1757="základní",J1757,0)</f>
        <v>0</v>
      </c>
      <c r="BF1757" s="145">
        <f>IF(N1757="snížená",J1757,0)</f>
        <v>0</v>
      </c>
      <c r="BG1757" s="145">
        <f>IF(N1757="zákl. přenesená",J1757,0)</f>
        <v>0</v>
      </c>
      <c r="BH1757" s="145">
        <f>IF(N1757="sníž. přenesená",J1757,0)</f>
        <v>0</v>
      </c>
      <c r="BI1757" s="145">
        <f>IF(N1757="nulová",J1757,0)</f>
        <v>0</v>
      </c>
      <c r="BJ1757" s="17" t="s">
        <v>129</v>
      </c>
      <c r="BK1757" s="145">
        <f>ROUND(I1757*H1757,2)</f>
        <v>0</v>
      </c>
      <c r="BL1757" s="17" t="s">
        <v>293</v>
      </c>
      <c r="BM1757" s="144" t="s">
        <v>3693</v>
      </c>
    </row>
    <row r="1758" spans="2:65" s="1" customFormat="1" ht="19.5">
      <c r="B1758" s="32"/>
      <c r="D1758" s="146" t="s">
        <v>131</v>
      </c>
      <c r="F1758" s="147" t="s">
        <v>3694</v>
      </c>
      <c r="I1758" s="148"/>
      <c r="L1758" s="32"/>
      <c r="M1758" s="149"/>
      <c r="T1758" s="56"/>
      <c r="AT1758" s="17" t="s">
        <v>131</v>
      </c>
      <c r="AU1758" s="17" t="s">
        <v>129</v>
      </c>
    </row>
    <row r="1759" spans="2:65" s="1" customFormat="1" ht="33" customHeight="1">
      <c r="B1759" s="132"/>
      <c r="C1759" s="160" t="s">
        <v>3695</v>
      </c>
      <c r="D1759" s="160" t="s">
        <v>254</v>
      </c>
      <c r="E1759" s="161" t="s">
        <v>3696</v>
      </c>
      <c r="F1759" s="162" t="s">
        <v>3697</v>
      </c>
      <c r="G1759" s="163" t="s">
        <v>322</v>
      </c>
      <c r="H1759" s="164">
        <v>2</v>
      </c>
      <c r="I1759" s="165"/>
      <c r="J1759" s="166">
        <f>ROUND(I1759*H1759,2)</f>
        <v>0</v>
      </c>
      <c r="K1759" s="162" t="s">
        <v>1</v>
      </c>
      <c r="L1759" s="167"/>
      <c r="M1759" s="168" t="s">
        <v>1</v>
      </c>
      <c r="N1759" s="169" t="s">
        <v>43</v>
      </c>
      <c r="P1759" s="142">
        <f>O1759*H1759</f>
        <v>0</v>
      </c>
      <c r="Q1759" s="142">
        <v>0.152</v>
      </c>
      <c r="R1759" s="142">
        <f>Q1759*H1759</f>
        <v>0.30399999999999999</v>
      </c>
      <c r="S1759" s="142">
        <v>0</v>
      </c>
      <c r="T1759" s="143">
        <f>S1759*H1759</f>
        <v>0</v>
      </c>
      <c r="AR1759" s="144" t="s">
        <v>375</v>
      </c>
      <c r="AT1759" s="144" t="s">
        <v>254</v>
      </c>
      <c r="AU1759" s="144" t="s">
        <v>129</v>
      </c>
      <c r="AY1759" s="17" t="s">
        <v>120</v>
      </c>
      <c r="BE1759" s="145">
        <f>IF(N1759="základní",J1759,0)</f>
        <v>0</v>
      </c>
      <c r="BF1759" s="145">
        <f>IF(N1759="snížená",J1759,0)</f>
        <v>0</v>
      </c>
      <c r="BG1759" s="145">
        <f>IF(N1759="zákl. přenesená",J1759,0)</f>
        <v>0</v>
      </c>
      <c r="BH1759" s="145">
        <f>IF(N1759="sníž. přenesená",J1759,0)</f>
        <v>0</v>
      </c>
      <c r="BI1759" s="145">
        <f>IF(N1759="nulová",J1759,0)</f>
        <v>0</v>
      </c>
      <c r="BJ1759" s="17" t="s">
        <v>129</v>
      </c>
      <c r="BK1759" s="145">
        <f>ROUND(I1759*H1759,2)</f>
        <v>0</v>
      </c>
      <c r="BL1759" s="17" t="s">
        <v>293</v>
      </c>
      <c r="BM1759" s="144" t="s">
        <v>3698</v>
      </c>
    </row>
    <row r="1760" spans="2:65" s="1" customFormat="1" ht="19.5">
      <c r="B1760" s="32"/>
      <c r="D1760" s="146" t="s">
        <v>131</v>
      </c>
      <c r="F1760" s="147" t="s">
        <v>3694</v>
      </c>
      <c r="I1760" s="148"/>
      <c r="L1760" s="32"/>
      <c r="M1760" s="149"/>
      <c r="T1760" s="56"/>
      <c r="AT1760" s="17" t="s">
        <v>131</v>
      </c>
      <c r="AU1760" s="17" t="s">
        <v>129</v>
      </c>
    </row>
    <row r="1761" spans="2:65" s="1" customFormat="1" ht="24.2" customHeight="1">
      <c r="B1761" s="132"/>
      <c r="C1761" s="133" t="s">
        <v>3699</v>
      </c>
      <c r="D1761" s="133" t="s">
        <v>123</v>
      </c>
      <c r="E1761" s="134" t="s">
        <v>3700</v>
      </c>
      <c r="F1761" s="135" t="s">
        <v>3701</v>
      </c>
      <c r="G1761" s="136" t="s">
        <v>322</v>
      </c>
      <c r="H1761" s="137">
        <v>1</v>
      </c>
      <c r="I1761" s="138"/>
      <c r="J1761" s="139">
        <f>ROUND(I1761*H1761,2)</f>
        <v>0</v>
      </c>
      <c r="K1761" s="135" t="s">
        <v>127</v>
      </c>
      <c r="L1761" s="32"/>
      <c r="M1761" s="140" t="s">
        <v>1</v>
      </c>
      <c r="N1761" s="141" t="s">
        <v>43</v>
      </c>
      <c r="P1761" s="142">
        <f>O1761*H1761</f>
        <v>0</v>
      </c>
      <c r="Q1761" s="142">
        <v>0</v>
      </c>
      <c r="R1761" s="142">
        <f>Q1761*H1761</f>
        <v>0</v>
      </c>
      <c r="S1761" s="142">
        <v>0</v>
      </c>
      <c r="T1761" s="143">
        <f>S1761*H1761</f>
        <v>0</v>
      </c>
      <c r="AR1761" s="144" t="s">
        <v>293</v>
      </c>
      <c r="AT1761" s="144" t="s">
        <v>123</v>
      </c>
      <c r="AU1761" s="144" t="s">
        <v>129</v>
      </c>
      <c r="AY1761" s="17" t="s">
        <v>120</v>
      </c>
      <c r="BE1761" s="145">
        <f>IF(N1761="základní",J1761,0)</f>
        <v>0</v>
      </c>
      <c r="BF1761" s="145">
        <f>IF(N1761="snížená",J1761,0)</f>
        <v>0</v>
      </c>
      <c r="BG1761" s="145">
        <f>IF(N1761="zákl. přenesená",J1761,0)</f>
        <v>0</v>
      </c>
      <c r="BH1761" s="145">
        <f>IF(N1761="sníž. přenesená",J1761,0)</f>
        <v>0</v>
      </c>
      <c r="BI1761" s="145">
        <f>IF(N1761="nulová",J1761,0)</f>
        <v>0</v>
      </c>
      <c r="BJ1761" s="17" t="s">
        <v>129</v>
      </c>
      <c r="BK1761" s="145">
        <f>ROUND(I1761*H1761,2)</f>
        <v>0</v>
      </c>
      <c r="BL1761" s="17" t="s">
        <v>293</v>
      </c>
      <c r="BM1761" s="144" t="s">
        <v>3702</v>
      </c>
    </row>
    <row r="1762" spans="2:65" s="12" customFormat="1">
      <c r="B1762" s="153"/>
      <c r="D1762" s="146" t="s">
        <v>230</v>
      </c>
      <c r="E1762" s="154" t="s">
        <v>1</v>
      </c>
      <c r="F1762" s="155" t="s">
        <v>3703</v>
      </c>
      <c r="H1762" s="156">
        <v>1</v>
      </c>
      <c r="I1762" s="157"/>
      <c r="L1762" s="153"/>
      <c r="M1762" s="158"/>
      <c r="T1762" s="159"/>
      <c r="AT1762" s="154" t="s">
        <v>230</v>
      </c>
      <c r="AU1762" s="154" t="s">
        <v>129</v>
      </c>
      <c r="AV1762" s="12" t="s">
        <v>129</v>
      </c>
      <c r="AW1762" s="12" t="s">
        <v>32</v>
      </c>
      <c r="AX1762" s="12" t="s">
        <v>85</v>
      </c>
      <c r="AY1762" s="154" t="s">
        <v>120</v>
      </c>
    </row>
    <row r="1763" spans="2:65" s="1" customFormat="1" ht="37.9" customHeight="1">
      <c r="B1763" s="132"/>
      <c r="C1763" s="160" t="s">
        <v>3704</v>
      </c>
      <c r="D1763" s="160" t="s">
        <v>254</v>
      </c>
      <c r="E1763" s="161" t="s">
        <v>3705</v>
      </c>
      <c r="F1763" s="162" t="s">
        <v>3706</v>
      </c>
      <c r="G1763" s="163" t="s">
        <v>322</v>
      </c>
      <c r="H1763" s="164">
        <v>1</v>
      </c>
      <c r="I1763" s="165"/>
      <c r="J1763" s="166">
        <f>ROUND(I1763*H1763,2)</f>
        <v>0</v>
      </c>
      <c r="K1763" s="162" t="s">
        <v>1</v>
      </c>
      <c r="L1763" s="167"/>
      <c r="M1763" s="168" t="s">
        <v>1</v>
      </c>
      <c r="N1763" s="169" t="s">
        <v>43</v>
      </c>
      <c r="P1763" s="142">
        <f>O1763*H1763</f>
        <v>0</v>
      </c>
      <c r="Q1763" s="142">
        <v>8.4000000000000005E-2</v>
      </c>
      <c r="R1763" s="142">
        <f>Q1763*H1763</f>
        <v>8.4000000000000005E-2</v>
      </c>
      <c r="S1763" s="142">
        <v>0</v>
      </c>
      <c r="T1763" s="143">
        <f>S1763*H1763</f>
        <v>0</v>
      </c>
      <c r="AR1763" s="144" t="s">
        <v>375</v>
      </c>
      <c r="AT1763" s="144" t="s">
        <v>254</v>
      </c>
      <c r="AU1763" s="144" t="s">
        <v>129</v>
      </c>
      <c r="AY1763" s="17" t="s">
        <v>120</v>
      </c>
      <c r="BE1763" s="145">
        <f>IF(N1763="základní",J1763,0)</f>
        <v>0</v>
      </c>
      <c r="BF1763" s="145">
        <f>IF(N1763="snížená",J1763,0)</f>
        <v>0</v>
      </c>
      <c r="BG1763" s="145">
        <f>IF(N1763="zákl. přenesená",J1763,0)</f>
        <v>0</v>
      </c>
      <c r="BH1763" s="145">
        <f>IF(N1763="sníž. přenesená",J1763,0)</f>
        <v>0</v>
      </c>
      <c r="BI1763" s="145">
        <f>IF(N1763="nulová",J1763,0)</f>
        <v>0</v>
      </c>
      <c r="BJ1763" s="17" t="s">
        <v>129</v>
      </c>
      <c r="BK1763" s="145">
        <f>ROUND(I1763*H1763,2)</f>
        <v>0</v>
      </c>
      <c r="BL1763" s="17" t="s">
        <v>293</v>
      </c>
      <c r="BM1763" s="144" t="s">
        <v>3707</v>
      </c>
    </row>
    <row r="1764" spans="2:65" s="1" customFormat="1" ht="19.5">
      <c r="B1764" s="32"/>
      <c r="D1764" s="146" t="s">
        <v>131</v>
      </c>
      <c r="F1764" s="147" t="s">
        <v>3708</v>
      </c>
      <c r="I1764" s="148"/>
      <c r="L1764" s="32"/>
      <c r="M1764" s="149"/>
      <c r="T1764" s="56"/>
      <c r="AT1764" s="17" t="s">
        <v>131</v>
      </c>
      <c r="AU1764" s="17" t="s">
        <v>129</v>
      </c>
    </row>
    <row r="1765" spans="2:65" s="1" customFormat="1" ht="24.2" customHeight="1">
      <c r="B1765" s="132"/>
      <c r="C1765" s="133" t="s">
        <v>3709</v>
      </c>
      <c r="D1765" s="133" t="s">
        <v>123</v>
      </c>
      <c r="E1765" s="134" t="s">
        <v>3700</v>
      </c>
      <c r="F1765" s="135" t="s">
        <v>3701</v>
      </c>
      <c r="G1765" s="136" t="s">
        <v>322</v>
      </c>
      <c r="H1765" s="137">
        <v>4</v>
      </c>
      <c r="I1765" s="138"/>
      <c r="J1765" s="139">
        <f>ROUND(I1765*H1765,2)</f>
        <v>0</v>
      </c>
      <c r="K1765" s="135" t="s">
        <v>127</v>
      </c>
      <c r="L1765" s="32"/>
      <c r="M1765" s="140" t="s">
        <v>1</v>
      </c>
      <c r="N1765" s="141" t="s">
        <v>43</v>
      </c>
      <c r="P1765" s="142">
        <f>O1765*H1765</f>
        <v>0</v>
      </c>
      <c r="Q1765" s="142">
        <v>0</v>
      </c>
      <c r="R1765" s="142">
        <f>Q1765*H1765</f>
        <v>0</v>
      </c>
      <c r="S1765" s="142">
        <v>0</v>
      </c>
      <c r="T1765" s="143">
        <f>S1765*H1765</f>
        <v>0</v>
      </c>
      <c r="AR1765" s="144" t="s">
        <v>293</v>
      </c>
      <c r="AT1765" s="144" t="s">
        <v>123</v>
      </c>
      <c r="AU1765" s="144" t="s">
        <v>129</v>
      </c>
      <c r="AY1765" s="17" t="s">
        <v>120</v>
      </c>
      <c r="BE1765" s="145">
        <f>IF(N1765="základní",J1765,0)</f>
        <v>0</v>
      </c>
      <c r="BF1765" s="145">
        <f>IF(N1765="snížená",J1765,0)</f>
        <v>0</v>
      </c>
      <c r="BG1765" s="145">
        <f>IF(N1765="zákl. přenesená",J1765,0)</f>
        <v>0</v>
      </c>
      <c r="BH1765" s="145">
        <f>IF(N1765="sníž. přenesená",J1765,0)</f>
        <v>0</v>
      </c>
      <c r="BI1765" s="145">
        <f>IF(N1765="nulová",J1765,0)</f>
        <v>0</v>
      </c>
      <c r="BJ1765" s="17" t="s">
        <v>129</v>
      </c>
      <c r="BK1765" s="145">
        <f>ROUND(I1765*H1765,2)</f>
        <v>0</v>
      </c>
      <c r="BL1765" s="17" t="s">
        <v>293</v>
      </c>
      <c r="BM1765" s="144" t="s">
        <v>3710</v>
      </c>
    </row>
    <row r="1766" spans="2:65" s="12" customFormat="1">
      <c r="B1766" s="153"/>
      <c r="D1766" s="146" t="s">
        <v>230</v>
      </c>
      <c r="E1766" s="154" t="s">
        <v>1</v>
      </c>
      <c r="F1766" s="155" t="s">
        <v>3711</v>
      </c>
      <c r="H1766" s="156">
        <v>4</v>
      </c>
      <c r="I1766" s="157"/>
      <c r="L1766" s="153"/>
      <c r="M1766" s="158"/>
      <c r="T1766" s="159"/>
      <c r="AT1766" s="154" t="s">
        <v>230</v>
      </c>
      <c r="AU1766" s="154" t="s">
        <v>129</v>
      </c>
      <c r="AV1766" s="12" t="s">
        <v>129</v>
      </c>
      <c r="AW1766" s="12" t="s">
        <v>32</v>
      </c>
      <c r="AX1766" s="12" t="s">
        <v>85</v>
      </c>
      <c r="AY1766" s="154" t="s">
        <v>120</v>
      </c>
    </row>
    <row r="1767" spans="2:65" s="1" customFormat="1" ht="49.15" customHeight="1">
      <c r="B1767" s="132"/>
      <c r="C1767" s="160" t="s">
        <v>3712</v>
      </c>
      <c r="D1767" s="160" t="s">
        <v>254</v>
      </c>
      <c r="E1767" s="161" t="s">
        <v>3713</v>
      </c>
      <c r="F1767" s="162" t="s">
        <v>3714</v>
      </c>
      <c r="G1767" s="163" t="s">
        <v>322</v>
      </c>
      <c r="H1767" s="164">
        <v>4</v>
      </c>
      <c r="I1767" s="165"/>
      <c r="J1767" s="166">
        <f>ROUND(I1767*H1767,2)</f>
        <v>0</v>
      </c>
      <c r="K1767" s="162" t="s">
        <v>1</v>
      </c>
      <c r="L1767" s="167"/>
      <c r="M1767" s="168" t="s">
        <v>1</v>
      </c>
      <c r="N1767" s="169" t="s">
        <v>43</v>
      </c>
      <c r="P1767" s="142">
        <f>O1767*H1767</f>
        <v>0</v>
      </c>
      <c r="Q1767" s="142">
        <v>0</v>
      </c>
      <c r="R1767" s="142">
        <f>Q1767*H1767</f>
        <v>0</v>
      </c>
      <c r="S1767" s="142">
        <v>0</v>
      </c>
      <c r="T1767" s="143">
        <f>S1767*H1767</f>
        <v>0</v>
      </c>
      <c r="AR1767" s="144" t="s">
        <v>375</v>
      </c>
      <c r="AT1767" s="144" t="s">
        <v>254</v>
      </c>
      <c r="AU1767" s="144" t="s">
        <v>129</v>
      </c>
      <c r="AY1767" s="17" t="s">
        <v>120</v>
      </c>
      <c r="BE1767" s="145">
        <f>IF(N1767="základní",J1767,0)</f>
        <v>0</v>
      </c>
      <c r="BF1767" s="145">
        <f>IF(N1767="snížená",J1767,0)</f>
        <v>0</v>
      </c>
      <c r="BG1767" s="145">
        <f>IF(N1767="zákl. přenesená",J1767,0)</f>
        <v>0</v>
      </c>
      <c r="BH1767" s="145">
        <f>IF(N1767="sníž. přenesená",J1767,0)</f>
        <v>0</v>
      </c>
      <c r="BI1767" s="145">
        <f>IF(N1767="nulová",J1767,0)</f>
        <v>0</v>
      </c>
      <c r="BJ1767" s="17" t="s">
        <v>129</v>
      </c>
      <c r="BK1767" s="145">
        <f>ROUND(I1767*H1767,2)</f>
        <v>0</v>
      </c>
      <c r="BL1767" s="17" t="s">
        <v>293</v>
      </c>
      <c r="BM1767" s="144" t="s">
        <v>3715</v>
      </c>
    </row>
    <row r="1768" spans="2:65" s="1" customFormat="1" ht="19.5">
      <c r="B1768" s="32"/>
      <c r="D1768" s="146" t="s">
        <v>131</v>
      </c>
      <c r="F1768" s="147" t="s">
        <v>3708</v>
      </c>
      <c r="I1768" s="148"/>
      <c r="L1768" s="32"/>
      <c r="M1768" s="149"/>
      <c r="T1768" s="56"/>
      <c r="AT1768" s="17" t="s">
        <v>131</v>
      </c>
      <c r="AU1768" s="17" t="s">
        <v>129</v>
      </c>
    </row>
    <row r="1769" spans="2:65" s="1" customFormat="1" ht="24.2" customHeight="1">
      <c r="B1769" s="132"/>
      <c r="C1769" s="133" t="s">
        <v>3716</v>
      </c>
      <c r="D1769" s="133" t="s">
        <v>123</v>
      </c>
      <c r="E1769" s="134" t="s">
        <v>3717</v>
      </c>
      <c r="F1769" s="135" t="s">
        <v>3718</v>
      </c>
      <c r="G1769" s="136" t="s">
        <v>272</v>
      </c>
      <c r="H1769" s="137">
        <v>980</v>
      </c>
      <c r="I1769" s="138"/>
      <c r="J1769" s="139">
        <f>ROUND(I1769*H1769,2)</f>
        <v>0</v>
      </c>
      <c r="K1769" s="135" t="s">
        <v>127</v>
      </c>
      <c r="L1769" s="32"/>
      <c r="M1769" s="140" t="s">
        <v>1</v>
      </c>
      <c r="N1769" s="141" t="s">
        <v>43</v>
      </c>
      <c r="P1769" s="142">
        <f>O1769*H1769</f>
        <v>0</v>
      </c>
      <c r="Q1769" s="142">
        <v>5.0000000000000002E-5</v>
      </c>
      <c r="R1769" s="142">
        <f>Q1769*H1769</f>
        <v>4.9000000000000002E-2</v>
      </c>
      <c r="S1769" s="142">
        <v>0</v>
      </c>
      <c r="T1769" s="143">
        <f>S1769*H1769</f>
        <v>0</v>
      </c>
      <c r="AR1769" s="144" t="s">
        <v>293</v>
      </c>
      <c r="AT1769" s="144" t="s">
        <v>123</v>
      </c>
      <c r="AU1769" s="144" t="s">
        <v>129</v>
      </c>
      <c r="AY1769" s="17" t="s">
        <v>120</v>
      </c>
      <c r="BE1769" s="145">
        <f>IF(N1769="základní",J1769,0)</f>
        <v>0</v>
      </c>
      <c r="BF1769" s="145">
        <f>IF(N1769="snížená",J1769,0)</f>
        <v>0</v>
      </c>
      <c r="BG1769" s="145">
        <f>IF(N1769="zákl. přenesená",J1769,0)</f>
        <v>0</v>
      </c>
      <c r="BH1769" s="145">
        <f>IF(N1769="sníž. přenesená",J1769,0)</f>
        <v>0</v>
      </c>
      <c r="BI1769" s="145">
        <f>IF(N1769="nulová",J1769,0)</f>
        <v>0</v>
      </c>
      <c r="BJ1769" s="17" t="s">
        <v>129</v>
      </c>
      <c r="BK1769" s="145">
        <f>ROUND(I1769*H1769,2)</f>
        <v>0</v>
      </c>
      <c r="BL1769" s="17" t="s">
        <v>293</v>
      </c>
      <c r="BM1769" s="144" t="s">
        <v>3719</v>
      </c>
    </row>
    <row r="1770" spans="2:65" s="12" customFormat="1">
      <c r="B1770" s="153"/>
      <c r="D1770" s="146" t="s">
        <v>230</v>
      </c>
      <c r="E1770" s="154" t="s">
        <v>1</v>
      </c>
      <c r="F1770" s="155" t="s">
        <v>3720</v>
      </c>
      <c r="H1770" s="156">
        <v>980</v>
      </c>
      <c r="I1770" s="157"/>
      <c r="L1770" s="153"/>
      <c r="M1770" s="158"/>
      <c r="T1770" s="159"/>
      <c r="AT1770" s="154" t="s">
        <v>230</v>
      </c>
      <c r="AU1770" s="154" t="s">
        <v>129</v>
      </c>
      <c r="AV1770" s="12" t="s">
        <v>129</v>
      </c>
      <c r="AW1770" s="12" t="s">
        <v>32</v>
      </c>
      <c r="AX1770" s="12" t="s">
        <v>85</v>
      </c>
      <c r="AY1770" s="154" t="s">
        <v>120</v>
      </c>
    </row>
    <row r="1771" spans="2:65" s="1" customFormat="1" ht="24.2" customHeight="1">
      <c r="B1771" s="132"/>
      <c r="C1771" s="160" t="s">
        <v>3721</v>
      </c>
      <c r="D1771" s="160" t="s">
        <v>254</v>
      </c>
      <c r="E1771" s="161" t="s">
        <v>3722</v>
      </c>
      <c r="F1771" s="162" t="s">
        <v>3723</v>
      </c>
      <c r="G1771" s="163" t="s">
        <v>272</v>
      </c>
      <c r="H1771" s="164">
        <v>980</v>
      </c>
      <c r="I1771" s="165"/>
      <c r="J1771" s="166">
        <f>ROUND(I1771*H1771,2)</f>
        <v>0</v>
      </c>
      <c r="K1771" s="162" t="s">
        <v>1</v>
      </c>
      <c r="L1771" s="167"/>
      <c r="M1771" s="168" t="s">
        <v>1</v>
      </c>
      <c r="N1771" s="169" t="s">
        <v>43</v>
      </c>
      <c r="P1771" s="142">
        <f>O1771*H1771</f>
        <v>0</v>
      </c>
      <c r="Q1771" s="142">
        <v>1E-3</v>
      </c>
      <c r="R1771" s="142">
        <f>Q1771*H1771</f>
        <v>0.98</v>
      </c>
      <c r="S1771" s="142">
        <v>0</v>
      </c>
      <c r="T1771" s="143">
        <f>S1771*H1771</f>
        <v>0</v>
      </c>
      <c r="AR1771" s="144" t="s">
        <v>375</v>
      </c>
      <c r="AT1771" s="144" t="s">
        <v>254</v>
      </c>
      <c r="AU1771" s="144" t="s">
        <v>129</v>
      </c>
      <c r="AY1771" s="17" t="s">
        <v>120</v>
      </c>
      <c r="BE1771" s="145">
        <f>IF(N1771="základní",J1771,0)</f>
        <v>0</v>
      </c>
      <c r="BF1771" s="145">
        <f>IF(N1771="snížená",J1771,0)</f>
        <v>0</v>
      </c>
      <c r="BG1771" s="145">
        <f>IF(N1771="zákl. přenesená",J1771,0)</f>
        <v>0</v>
      </c>
      <c r="BH1771" s="145">
        <f>IF(N1771="sníž. přenesená",J1771,0)</f>
        <v>0</v>
      </c>
      <c r="BI1771" s="145">
        <f>IF(N1771="nulová",J1771,0)</f>
        <v>0</v>
      </c>
      <c r="BJ1771" s="17" t="s">
        <v>129</v>
      </c>
      <c r="BK1771" s="145">
        <f>ROUND(I1771*H1771,2)</f>
        <v>0</v>
      </c>
      <c r="BL1771" s="17" t="s">
        <v>293</v>
      </c>
      <c r="BM1771" s="144" t="s">
        <v>3724</v>
      </c>
    </row>
    <row r="1772" spans="2:65" s="1" customFormat="1" ht="33" customHeight="1">
      <c r="B1772" s="132"/>
      <c r="C1772" s="133" t="s">
        <v>3725</v>
      </c>
      <c r="D1772" s="133" t="s">
        <v>123</v>
      </c>
      <c r="E1772" s="134" t="s">
        <v>3726</v>
      </c>
      <c r="F1772" s="135" t="s">
        <v>3727</v>
      </c>
      <c r="G1772" s="136" t="s">
        <v>248</v>
      </c>
      <c r="H1772" s="137">
        <v>1.8380000000000001</v>
      </c>
      <c r="I1772" s="138"/>
      <c r="J1772" s="139">
        <f>ROUND(I1772*H1772,2)</f>
        <v>0</v>
      </c>
      <c r="K1772" s="135" t="s">
        <v>127</v>
      </c>
      <c r="L1772" s="32"/>
      <c r="M1772" s="140" t="s">
        <v>1</v>
      </c>
      <c r="N1772" s="141" t="s">
        <v>43</v>
      </c>
      <c r="P1772" s="142">
        <f>O1772*H1772</f>
        <v>0</v>
      </c>
      <c r="Q1772" s="142">
        <v>0</v>
      </c>
      <c r="R1772" s="142">
        <f>Q1772*H1772</f>
        <v>0</v>
      </c>
      <c r="S1772" s="142">
        <v>0</v>
      </c>
      <c r="T1772" s="143">
        <f>S1772*H1772</f>
        <v>0</v>
      </c>
      <c r="AR1772" s="144" t="s">
        <v>293</v>
      </c>
      <c r="AT1772" s="144" t="s">
        <v>123</v>
      </c>
      <c r="AU1772" s="144" t="s">
        <v>129</v>
      </c>
      <c r="AY1772" s="17" t="s">
        <v>120</v>
      </c>
      <c r="BE1772" s="145">
        <f>IF(N1772="základní",J1772,0)</f>
        <v>0</v>
      </c>
      <c r="BF1772" s="145">
        <f>IF(N1772="snížená",J1772,0)</f>
        <v>0</v>
      </c>
      <c r="BG1772" s="145">
        <f>IF(N1772="zákl. přenesená",J1772,0)</f>
        <v>0</v>
      </c>
      <c r="BH1772" s="145">
        <f>IF(N1772="sníž. přenesená",J1772,0)</f>
        <v>0</v>
      </c>
      <c r="BI1772" s="145">
        <f>IF(N1772="nulová",J1772,0)</f>
        <v>0</v>
      </c>
      <c r="BJ1772" s="17" t="s">
        <v>129</v>
      </c>
      <c r="BK1772" s="145">
        <f>ROUND(I1772*H1772,2)</f>
        <v>0</v>
      </c>
      <c r="BL1772" s="17" t="s">
        <v>293</v>
      </c>
      <c r="BM1772" s="144" t="s">
        <v>3728</v>
      </c>
    </row>
    <row r="1773" spans="2:65" s="11" customFormat="1" ht="22.9" customHeight="1">
      <c r="B1773" s="120"/>
      <c r="D1773" s="121" t="s">
        <v>76</v>
      </c>
      <c r="E1773" s="130" t="s">
        <v>3675</v>
      </c>
      <c r="F1773" s="130" t="s">
        <v>3729</v>
      </c>
      <c r="I1773" s="123"/>
      <c r="J1773" s="131">
        <f>BK1773</f>
        <v>0</v>
      </c>
      <c r="L1773" s="120"/>
      <c r="M1773" s="125"/>
      <c r="P1773" s="126">
        <f>SUM(P1774:P1887)</f>
        <v>0</v>
      </c>
      <c r="R1773" s="126">
        <f>SUM(R1774:R1887)</f>
        <v>1.9272637000000001</v>
      </c>
      <c r="T1773" s="127">
        <f>SUM(T1774:T1887)</f>
        <v>0</v>
      </c>
      <c r="AR1773" s="121" t="s">
        <v>129</v>
      </c>
      <c r="AT1773" s="128" t="s">
        <v>76</v>
      </c>
      <c r="AU1773" s="128" t="s">
        <v>85</v>
      </c>
      <c r="AY1773" s="121" t="s">
        <v>120</v>
      </c>
      <c r="BK1773" s="129">
        <f>SUM(BK1774:BK1887)</f>
        <v>0</v>
      </c>
    </row>
    <row r="1774" spans="2:65" s="1" customFormat="1" ht="16.5" customHeight="1">
      <c r="B1774" s="132"/>
      <c r="C1774" s="133" t="s">
        <v>3730</v>
      </c>
      <c r="D1774" s="133" t="s">
        <v>123</v>
      </c>
      <c r="E1774" s="134" t="s">
        <v>3731</v>
      </c>
      <c r="F1774" s="135" t="s">
        <v>3732</v>
      </c>
      <c r="G1774" s="136" t="s">
        <v>228</v>
      </c>
      <c r="H1774" s="137">
        <v>59.92</v>
      </c>
      <c r="I1774" s="138"/>
      <c r="J1774" s="139">
        <f>ROUND(I1774*H1774,2)</f>
        <v>0</v>
      </c>
      <c r="K1774" s="135" t="s">
        <v>127</v>
      </c>
      <c r="L1774" s="32"/>
      <c r="M1774" s="140" t="s">
        <v>1</v>
      </c>
      <c r="N1774" s="141" t="s">
        <v>43</v>
      </c>
      <c r="P1774" s="142">
        <f>O1774*H1774</f>
        <v>0</v>
      </c>
      <c r="Q1774" s="142">
        <v>0</v>
      </c>
      <c r="R1774" s="142">
        <f>Q1774*H1774</f>
        <v>0</v>
      </c>
      <c r="S1774" s="142">
        <v>0</v>
      </c>
      <c r="T1774" s="143">
        <f>S1774*H1774</f>
        <v>0</v>
      </c>
      <c r="AR1774" s="144" t="s">
        <v>293</v>
      </c>
      <c r="AT1774" s="144" t="s">
        <v>123</v>
      </c>
      <c r="AU1774" s="144" t="s">
        <v>129</v>
      </c>
      <c r="AY1774" s="17" t="s">
        <v>120</v>
      </c>
      <c r="BE1774" s="145">
        <f>IF(N1774="základní",J1774,0)</f>
        <v>0</v>
      </c>
      <c r="BF1774" s="145">
        <f>IF(N1774="snížená",J1774,0)</f>
        <v>0</v>
      </c>
      <c r="BG1774" s="145">
        <f>IF(N1774="zákl. přenesená",J1774,0)</f>
        <v>0</v>
      </c>
      <c r="BH1774" s="145">
        <f>IF(N1774="sníž. přenesená",J1774,0)</f>
        <v>0</v>
      </c>
      <c r="BI1774" s="145">
        <f>IF(N1774="nulová",J1774,0)</f>
        <v>0</v>
      </c>
      <c r="BJ1774" s="17" t="s">
        <v>129</v>
      </c>
      <c r="BK1774" s="145">
        <f>ROUND(I1774*H1774,2)</f>
        <v>0</v>
      </c>
      <c r="BL1774" s="17" t="s">
        <v>293</v>
      </c>
      <c r="BM1774" s="144" t="s">
        <v>3733</v>
      </c>
    </row>
    <row r="1775" spans="2:65" s="12" customFormat="1">
      <c r="B1775" s="153"/>
      <c r="D1775" s="146" t="s">
        <v>230</v>
      </c>
      <c r="E1775" s="154" t="s">
        <v>1</v>
      </c>
      <c r="F1775" s="155" t="s">
        <v>1325</v>
      </c>
      <c r="H1775" s="156">
        <v>17</v>
      </c>
      <c r="I1775" s="157"/>
      <c r="L1775" s="153"/>
      <c r="M1775" s="158"/>
      <c r="T1775" s="159"/>
      <c r="AT1775" s="154" t="s">
        <v>230</v>
      </c>
      <c r="AU1775" s="154" t="s">
        <v>129</v>
      </c>
      <c r="AV1775" s="12" t="s">
        <v>129</v>
      </c>
      <c r="AW1775" s="12" t="s">
        <v>32</v>
      </c>
      <c r="AX1775" s="12" t="s">
        <v>77</v>
      </c>
      <c r="AY1775" s="154" t="s">
        <v>120</v>
      </c>
    </row>
    <row r="1776" spans="2:65" s="12" customFormat="1">
      <c r="B1776" s="153"/>
      <c r="D1776" s="146" t="s">
        <v>230</v>
      </c>
      <c r="E1776" s="154" t="s">
        <v>1</v>
      </c>
      <c r="F1776" s="155" t="s">
        <v>1419</v>
      </c>
      <c r="H1776" s="156">
        <v>3</v>
      </c>
      <c r="I1776" s="157"/>
      <c r="L1776" s="153"/>
      <c r="M1776" s="158"/>
      <c r="T1776" s="159"/>
      <c r="AT1776" s="154" t="s">
        <v>230</v>
      </c>
      <c r="AU1776" s="154" t="s">
        <v>129</v>
      </c>
      <c r="AV1776" s="12" t="s">
        <v>129</v>
      </c>
      <c r="AW1776" s="12" t="s">
        <v>32</v>
      </c>
      <c r="AX1776" s="12" t="s">
        <v>77</v>
      </c>
      <c r="AY1776" s="154" t="s">
        <v>120</v>
      </c>
    </row>
    <row r="1777" spans="2:65" s="12" customFormat="1">
      <c r="B1777" s="153"/>
      <c r="D1777" s="146" t="s">
        <v>230</v>
      </c>
      <c r="E1777" s="154" t="s">
        <v>1</v>
      </c>
      <c r="F1777" s="155" t="s">
        <v>531</v>
      </c>
      <c r="H1777" s="156">
        <v>4</v>
      </c>
      <c r="I1777" s="157"/>
      <c r="L1777" s="153"/>
      <c r="M1777" s="158"/>
      <c r="T1777" s="159"/>
      <c r="AT1777" s="154" t="s">
        <v>230</v>
      </c>
      <c r="AU1777" s="154" t="s">
        <v>129</v>
      </c>
      <c r="AV1777" s="12" t="s">
        <v>129</v>
      </c>
      <c r="AW1777" s="12" t="s">
        <v>32</v>
      </c>
      <c r="AX1777" s="12" t="s">
        <v>77</v>
      </c>
      <c r="AY1777" s="154" t="s">
        <v>120</v>
      </c>
    </row>
    <row r="1778" spans="2:65" s="12" customFormat="1">
      <c r="B1778" s="153"/>
      <c r="D1778" s="146" t="s">
        <v>230</v>
      </c>
      <c r="E1778" s="154" t="s">
        <v>1</v>
      </c>
      <c r="F1778" s="155" t="s">
        <v>3734</v>
      </c>
      <c r="H1778" s="156">
        <v>5</v>
      </c>
      <c r="I1778" s="157"/>
      <c r="L1778" s="153"/>
      <c r="M1778" s="158"/>
      <c r="T1778" s="159"/>
      <c r="AT1778" s="154" t="s">
        <v>230</v>
      </c>
      <c r="AU1778" s="154" t="s">
        <v>129</v>
      </c>
      <c r="AV1778" s="12" t="s">
        <v>129</v>
      </c>
      <c r="AW1778" s="12" t="s">
        <v>32</v>
      </c>
      <c r="AX1778" s="12" t="s">
        <v>77</v>
      </c>
      <c r="AY1778" s="154" t="s">
        <v>120</v>
      </c>
    </row>
    <row r="1779" spans="2:65" s="12" customFormat="1">
      <c r="B1779" s="153"/>
      <c r="D1779" s="146" t="s">
        <v>230</v>
      </c>
      <c r="E1779" s="154" t="s">
        <v>1</v>
      </c>
      <c r="F1779" s="155" t="s">
        <v>3735</v>
      </c>
      <c r="H1779" s="156">
        <v>5.72</v>
      </c>
      <c r="I1779" s="157"/>
      <c r="L1779" s="153"/>
      <c r="M1779" s="158"/>
      <c r="T1779" s="159"/>
      <c r="AT1779" s="154" t="s">
        <v>230</v>
      </c>
      <c r="AU1779" s="154" t="s">
        <v>129</v>
      </c>
      <c r="AV1779" s="12" t="s">
        <v>129</v>
      </c>
      <c r="AW1779" s="12" t="s">
        <v>32</v>
      </c>
      <c r="AX1779" s="12" t="s">
        <v>77</v>
      </c>
      <c r="AY1779" s="154" t="s">
        <v>120</v>
      </c>
    </row>
    <row r="1780" spans="2:65" s="13" customFormat="1">
      <c r="B1780" s="170"/>
      <c r="D1780" s="146" t="s">
        <v>230</v>
      </c>
      <c r="E1780" s="171" t="s">
        <v>1</v>
      </c>
      <c r="F1780" s="172" t="s">
        <v>335</v>
      </c>
      <c r="H1780" s="173">
        <v>34.72</v>
      </c>
      <c r="I1780" s="174"/>
      <c r="L1780" s="170"/>
      <c r="M1780" s="175"/>
      <c r="T1780" s="176"/>
      <c r="AT1780" s="171" t="s">
        <v>230</v>
      </c>
      <c r="AU1780" s="171" t="s">
        <v>129</v>
      </c>
      <c r="AV1780" s="13" t="s">
        <v>138</v>
      </c>
      <c r="AW1780" s="13" t="s">
        <v>32</v>
      </c>
      <c r="AX1780" s="13" t="s">
        <v>77</v>
      </c>
      <c r="AY1780" s="171" t="s">
        <v>120</v>
      </c>
    </row>
    <row r="1781" spans="2:65" s="12" customFormat="1">
      <c r="B1781" s="153"/>
      <c r="D1781" s="146" t="s">
        <v>230</v>
      </c>
      <c r="E1781" s="154" t="s">
        <v>1</v>
      </c>
      <c r="F1781" s="155" t="s">
        <v>1326</v>
      </c>
      <c r="H1781" s="156">
        <v>9.6</v>
      </c>
      <c r="I1781" s="157"/>
      <c r="L1781" s="153"/>
      <c r="M1781" s="158"/>
      <c r="T1781" s="159"/>
      <c r="AT1781" s="154" t="s">
        <v>230</v>
      </c>
      <c r="AU1781" s="154" t="s">
        <v>129</v>
      </c>
      <c r="AV1781" s="12" t="s">
        <v>129</v>
      </c>
      <c r="AW1781" s="12" t="s">
        <v>32</v>
      </c>
      <c r="AX1781" s="12" t="s">
        <v>77</v>
      </c>
      <c r="AY1781" s="154" t="s">
        <v>120</v>
      </c>
    </row>
    <row r="1782" spans="2:65" s="12" customFormat="1">
      <c r="B1782" s="153"/>
      <c r="D1782" s="146" t="s">
        <v>230</v>
      </c>
      <c r="E1782" s="154" t="s">
        <v>1</v>
      </c>
      <c r="F1782" s="155" t="s">
        <v>1009</v>
      </c>
      <c r="H1782" s="156">
        <v>3</v>
      </c>
      <c r="I1782" s="157"/>
      <c r="L1782" s="153"/>
      <c r="M1782" s="158"/>
      <c r="T1782" s="159"/>
      <c r="AT1782" s="154" t="s">
        <v>230</v>
      </c>
      <c r="AU1782" s="154" t="s">
        <v>129</v>
      </c>
      <c r="AV1782" s="12" t="s">
        <v>129</v>
      </c>
      <c r="AW1782" s="12" t="s">
        <v>32</v>
      </c>
      <c r="AX1782" s="12" t="s">
        <v>77</v>
      </c>
      <c r="AY1782" s="154" t="s">
        <v>120</v>
      </c>
    </row>
    <row r="1783" spans="2:65" s="12" customFormat="1">
      <c r="B1783" s="153"/>
      <c r="D1783" s="146" t="s">
        <v>230</v>
      </c>
      <c r="E1783" s="154" t="s">
        <v>1</v>
      </c>
      <c r="F1783" s="155" t="s">
        <v>1010</v>
      </c>
      <c r="H1783" s="156">
        <v>12.6</v>
      </c>
      <c r="I1783" s="157"/>
      <c r="L1783" s="153"/>
      <c r="M1783" s="158"/>
      <c r="T1783" s="159"/>
      <c r="AT1783" s="154" t="s">
        <v>230</v>
      </c>
      <c r="AU1783" s="154" t="s">
        <v>129</v>
      </c>
      <c r="AV1783" s="12" t="s">
        <v>129</v>
      </c>
      <c r="AW1783" s="12" t="s">
        <v>32</v>
      </c>
      <c r="AX1783" s="12" t="s">
        <v>77</v>
      </c>
      <c r="AY1783" s="154" t="s">
        <v>120</v>
      </c>
    </row>
    <row r="1784" spans="2:65" s="13" customFormat="1">
      <c r="B1784" s="170"/>
      <c r="D1784" s="146" t="s">
        <v>230</v>
      </c>
      <c r="E1784" s="171" t="s">
        <v>1</v>
      </c>
      <c r="F1784" s="172" t="s">
        <v>512</v>
      </c>
      <c r="H1784" s="173">
        <v>25.2</v>
      </c>
      <c r="I1784" s="174"/>
      <c r="L1784" s="170"/>
      <c r="M1784" s="175"/>
      <c r="T1784" s="176"/>
      <c r="AT1784" s="171" t="s">
        <v>230</v>
      </c>
      <c r="AU1784" s="171" t="s">
        <v>129</v>
      </c>
      <c r="AV1784" s="13" t="s">
        <v>138</v>
      </c>
      <c r="AW1784" s="13" t="s">
        <v>32</v>
      </c>
      <c r="AX1784" s="13" t="s">
        <v>77</v>
      </c>
      <c r="AY1784" s="171" t="s">
        <v>120</v>
      </c>
    </row>
    <row r="1785" spans="2:65" s="14" customFormat="1">
      <c r="B1785" s="177"/>
      <c r="D1785" s="146" t="s">
        <v>230</v>
      </c>
      <c r="E1785" s="178" t="s">
        <v>1</v>
      </c>
      <c r="F1785" s="179" t="s">
        <v>304</v>
      </c>
      <c r="H1785" s="180">
        <v>59.92</v>
      </c>
      <c r="I1785" s="181"/>
      <c r="L1785" s="177"/>
      <c r="M1785" s="182"/>
      <c r="T1785" s="183"/>
      <c r="AT1785" s="178" t="s">
        <v>230</v>
      </c>
      <c r="AU1785" s="178" t="s">
        <v>129</v>
      </c>
      <c r="AV1785" s="14" t="s">
        <v>142</v>
      </c>
      <c r="AW1785" s="14" t="s">
        <v>32</v>
      </c>
      <c r="AX1785" s="14" t="s">
        <v>85</v>
      </c>
      <c r="AY1785" s="178" t="s">
        <v>120</v>
      </c>
    </row>
    <row r="1786" spans="2:65" s="1" customFormat="1" ht="16.5" customHeight="1">
      <c r="B1786" s="132"/>
      <c r="C1786" s="133" t="s">
        <v>3736</v>
      </c>
      <c r="D1786" s="133" t="s">
        <v>123</v>
      </c>
      <c r="E1786" s="134" t="s">
        <v>3737</v>
      </c>
      <c r="F1786" s="135" t="s">
        <v>3738</v>
      </c>
      <c r="G1786" s="136" t="s">
        <v>228</v>
      </c>
      <c r="H1786" s="137">
        <v>54.2</v>
      </c>
      <c r="I1786" s="138"/>
      <c r="J1786" s="139">
        <f>ROUND(I1786*H1786,2)</f>
        <v>0</v>
      </c>
      <c r="K1786" s="135" t="s">
        <v>127</v>
      </c>
      <c r="L1786" s="32"/>
      <c r="M1786" s="140" t="s">
        <v>1</v>
      </c>
      <c r="N1786" s="141" t="s">
        <v>43</v>
      </c>
      <c r="P1786" s="142">
        <f>O1786*H1786</f>
        <v>0</v>
      </c>
      <c r="Q1786" s="142">
        <v>2.9999999999999997E-4</v>
      </c>
      <c r="R1786" s="142">
        <f>Q1786*H1786</f>
        <v>1.626E-2</v>
      </c>
      <c r="S1786" s="142">
        <v>0</v>
      </c>
      <c r="T1786" s="143">
        <f>S1786*H1786</f>
        <v>0</v>
      </c>
      <c r="AR1786" s="144" t="s">
        <v>293</v>
      </c>
      <c r="AT1786" s="144" t="s">
        <v>123</v>
      </c>
      <c r="AU1786" s="144" t="s">
        <v>129</v>
      </c>
      <c r="AY1786" s="17" t="s">
        <v>120</v>
      </c>
      <c r="BE1786" s="145">
        <f>IF(N1786="základní",J1786,0)</f>
        <v>0</v>
      </c>
      <c r="BF1786" s="145">
        <f>IF(N1786="snížená",J1786,0)</f>
        <v>0</v>
      </c>
      <c r="BG1786" s="145">
        <f>IF(N1786="zákl. přenesená",J1786,0)</f>
        <v>0</v>
      </c>
      <c r="BH1786" s="145">
        <f>IF(N1786="sníž. přenesená",J1786,0)</f>
        <v>0</v>
      </c>
      <c r="BI1786" s="145">
        <f>IF(N1786="nulová",J1786,0)</f>
        <v>0</v>
      </c>
      <c r="BJ1786" s="17" t="s">
        <v>129</v>
      </c>
      <c r="BK1786" s="145">
        <f>ROUND(I1786*H1786,2)</f>
        <v>0</v>
      </c>
      <c r="BL1786" s="17" t="s">
        <v>293</v>
      </c>
      <c r="BM1786" s="144" t="s">
        <v>3739</v>
      </c>
    </row>
    <row r="1787" spans="2:65" s="12" customFormat="1">
      <c r="B1787" s="153"/>
      <c r="D1787" s="146" t="s">
        <v>230</v>
      </c>
      <c r="E1787" s="154" t="s">
        <v>1</v>
      </c>
      <c r="F1787" s="155" t="s">
        <v>1325</v>
      </c>
      <c r="H1787" s="156">
        <v>17</v>
      </c>
      <c r="I1787" s="157"/>
      <c r="L1787" s="153"/>
      <c r="M1787" s="158"/>
      <c r="T1787" s="159"/>
      <c r="AT1787" s="154" t="s">
        <v>230</v>
      </c>
      <c r="AU1787" s="154" t="s">
        <v>129</v>
      </c>
      <c r="AV1787" s="12" t="s">
        <v>129</v>
      </c>
      <c r="AW1787" s="12" t="s">
        <v>32</v>
      </c>
      <c r="AX1787" s="12" t="s">
        <v>77</v>
      </c>
      <c r="AY1787" s="154" t="s">
        <v>120</v>
      </c>
    </row>
    <row r="1788" spans="2:65" s="12" customFormat="1">
      <c r="B1788" s="153"/>
      <c r="D1788" s="146" t="s">
        <v>230</v>
      </c>
      <c r="E1788" s="154" t="s">
        <v>1</v>
      </c>
      <c r="F1788" s="155" t="s">
        <v>1419</v>
      </c>
      <c r="H1788" s="156">
        <v>3</v>
      </c>
      <c r="I1788" s="157"/>
      <c r="L1788" s="153"/>
      <c r="M1788" s="158"/>
      <c r="T1788" s="159"/>
      <c r="AT1788" s="154" t="s">
        <v>230</v>
      </c>
      <c r="AU1788" s="154" t="s">
        <v>129</v>
      </c>
      <c r="AV1788" s="12" t="s">
        <v>129</v>
      </c>
      <c r="AW1788" s="12" t="s">
        <v>32</v>
      </c>
      <c r="AX1788" s="12" t="s">
        <v>77</v>
      </c>
      <c r="AY1788" s="154" t="s">
        <v>120</v>
      </c>
    </row>
    <row r="1789" spans="2:65" s="12" customFormat="1">
      <c r="B1789" s="153"/>
      <c r="D1789" s="146" t="s">
        <v>230</v>
      </c>
      <c r="E1789" s="154" t="s">
        <v>1</v>
      </c>
      <c r="F1789" s="155" t="s">
        <v>531</v>
      </c>
      <c r="H1789" s="156">
        <v>4</v>
      </c>
      <c r="I1789" s="157"/>
      <c r="L1789" s="153"/>
      <c r="M1789" s="158"/>
      <c r="T1789" s="159"/>
      <c r="AT1789" s="154" t="s">
        <v>230</v>
      </c>
      <c r="AU1789" s="154" t="s">
        <v>129</v>
      </c>
      <c r="AV1789" s="12" t="s">
        <v>129</v>
      </c>
      <c r="AW1789" s="12" t="s">
        <v>32</v>
      </c>
      <c r="AX1789" s="12" t="s">
        <v>77</v>
      </c>
      <c r="AY1789" s="154" t="s">
        <v>120</v>
      </c>
    </row>
    <row r="1790" spans="2:65" s="12" customFormat="1">
      <c r="B1790" s="153"/>
      <c r="D1790" s="146" t="s">
        <v>230</v>
      </c>
      <c r="E1790" s="154" t="s">
        <v>1</v>
      </c>
      <c r="F1790" s="155" t="s">
        <v>3734</v>
      </c>
      <c r="H1790" s="156">
        <v>5</v>
      </c>
      <c r="I1790" s="157"/>
      <c r="L1790" s="153"/>
      <c r="M1790" s="158"/>
      <c r="T1790" s="159"/>
      <c r="AT1790" s="154" t="s">
        <v>230</v>
      </c>
      <c r="AU1790" s="154" t="s">
        <v>129</v>
      </c>
      <c r="AV1790" s="12" t="s">
        <v>129</v>
      </c>
      <c r="AW1790" s="12" t="s">
        <v>32</v>
      </c>
      <c r="AX1790" s="12" t="s">
        <v>77</v>
      </c>
      <c r="AY1790" s="154" t="s">
        <v>120</v>
      </c>
    </row>
    <row r="1791" spans="2:65" s="13" customFormat="1">
      <c r="B1791" s="170"/>
      <c r="D1791" s="146" t="s">
        <v>230</v>
      </c>
      <c r="E1791" s="171" t="s">
        <v>1</v>
      </c>
      <c r="F1791" s="172" t="s">
        <v>335</v>
      </c>
      <c r="H1791" s="173">
        <v>29</v>
      </c>
      <c r="I1791" s="174"/>
      <c r="L1791" s="170"/>
      <c r="M1791" s="175"/>
      <c r="T1791" s="176"/>
      <c r="AT1791" s="171" t="s">
        <v>230</v>
      </c>
      <c r="AU1791" s="171" t="s">
        <v>129</v>
      </c>
      <c r="AV1791" s="13" t="s">
        <v>138</v>
      </c>
      <c r="AW1791" s="13" t="s">
        <v>32</v>
      </c>
      <c r="AX1791" s="13" t="s">
        <v>77</v>
      </c>
      <c r="AY1791" s="171" t="s">
        <v>120</v>
      </c>
    </row>
    <row r="1792" spans="2:65" s="12" customFormat="1">
      <c r="B1792" s="153"/>
      <c r="D1792" s="146" t="s">
        <v>230</v>
      </c>
      <c r="E1792" s="154" t="s">
        <v>1</v>
      </c>
      <c r="F1792" s="155" t="s">
        <v>1326</v>
      </c>
      <c r="H1792" s="156">
        <v>9.6</v>
      </c>
      <c r="I1792" s="157"/>
      <c r="L1792" s="153"/>
      <c r="M1792" s="158"/>
      <c r="T1792" s="159"/>
      <c r="AT1792" s="154" t="s">
        <v>230</v>
      </c>
      <c r="AU1792" s="154" t="s">
        <v>129</v>
      </c>
      <c r="AV1792" s="12" t="s">
        <v>129</v>
      </c>
      <c r="AW1792" s="12" t="s">
        <v>32</v>
      </c>
      <c r="AX1792" s="12" t="s">
        <v>77</v>
      </c>
      <c r="AY1792" s="154" t="s">
        <v>120</v>
      </c>
    </row>
    <row r="1793" spans="2:65" s="12" customFormat="1">
      <c r="B1793" s="153"/>
      <c r="D1793" s="146" t="s">
        <v>230</v>
      </c>
      <c r="E1793" s="154" t="s">
        <v>1</v>
      </c>
      <c r="F1793" s="155" t="s">
        <v>1009</v>
      </c>
      <c r="H1793" s="156">
        <v>3</v>
      </c>
      <c r="I1793" s="157"/>
      <c r="L1793" s="153"/>
      <c r="M1793" s="158"/>
      <c r="T1793" s="159"/>
      <c r="AT1793" s="154" t="s">
        <v>230</v>
      </c>
      <c r="AU1793" s="154" t="s">
        <v>129</v>
      </c>
      <c r="AV1793" s="12" t="s">
        <v>129</v>
      </c>
      <c r="AW1793" s="12" t="s">
        <v>32</v>
      </c>
      <c r="AX1793" s="12" t="s">
        <v>77</v>
      </c>
      <c r="AY1793" s="154" t="s">
        <v>120</v>
      </c>
    </row>
    <row r="1794" spans="2:65" s="12" customFormat="1">
      <c r="B1794" s="153"/>
      <c r="D1794" s="146" t="s">
        <v>230</v>
      </c>
      <c r="E1794" s="154" t="s">
        <v>1</v>
      </c>
      <c r="F1794" s="155" t="s">
        <v>1010</v>
      </c>
      <c r="H1794" s="156">
        <v>12.6</v>
      </c>
      <c r="I1794" s="157"/>
      <c r="L1794" s="153"/>
      <c r="M1794" s="158"/>
      <c r="T1794" s="159"/>
      <c r="AT1794" s="154" t="s">
        <v>230</v>
      </c>
      <c r="AU1794" s="154" t="s">
        <v>129</v>
      </c>
      <c r="AV1794" s="12" t="s">
        <v>129</v>
      </c>
      <c r="AW1794" s="12" t="s">
        <v>32</v>
      </c>
      <c r="AX1794" s="12" t="s">
        <v>77</v>
      </c>
      <c r="AY1794" s="154" t="s">
        <v>120</v>
      </c>
    </row>
    <row r="1795" spans="2:65" s="13" customFormat="1">
      <c r="B1795" s="170"/>
      <c r="D1795" s="146" t="s">
        <v>230</v>
      </c>
      <c r="E1795" s="171" t="s">
        <v>1</v>
      </c>
      <c r="F1795" s="172" t="s">
        <v>512</v>
      </c>
      <c r="H1795" s="173">
        <v>25.2</v>
      </c>
      <c r="I1795" s="174"/>
      <c r="L1795" s="170"/>
      <c r="M1795" s="175"/>
      <c r="T1795" s="176"/>
      <c r="AT1795" s="171" t="s">
        <v>230</v>
      </c>
      <c r="AU1795" s="171" t="s">
        <v>129</v>
      </c>
      <c r="AV1795" s="13" t="s">
        <v>138</v>
      </c>
      <c r="AW1795" s="13" t="s">
        <v>32</v>
      </c>
      <c r="AX1795" s="13" t="s">
        <v>77</v>
      </c>
      <c r="AY1795" s="171" t="s">
        <v>120</v>
      </c>
    </row>
    <row r="1796" spans="2:65" s="14" customFormat="1">
      <c r="B1796" s="177"/>
      <c r="D1796" s="146" t="s">
        <v>230</v>
      </c>
      <c r="E1796" s="178" t="s">
        <v>1</v>
      </c>
      <c r="F1796" s="179" t="s">
        <v>304</v>
      </c>
      <c r="H1796" s="180">
        <v>54.2</v>
      </c>
      <c r="I1796" s="181"/>
      <c r="L1796" s="177"/>
      <c r="M1796" s="182"/>
      <c r="T1796" s="183"/>
      <c r="AT1796" s="178" t="s">
        <v>230</v>
      </c>
      <c r="AU1796" s="178" t="s">
        <v>129</v>
      </c>
      <c r="AV1796" s="14" t="s">
        <v>142</v>
      </c>
      <c r="AW1796" s="14" t="s">
        <v>32</v>
      </c>
      <c r="AX1796" s="14" t="s">
        <v>85</v>
      </c>
      <c r="AY1796" s="178" t="s">
        <v>120</v>
      </c>
    </row>
    <row r="1797" spans="2:65" s="1" customFormat="1" ht="24.2" customHeight="1">
      <c r="B1797" s="132"/>
      <c r="C1797" s="133" t="s">
        <v>3740</v>
      </c>
      <c r="D1797" s="133" t="s">
        <v>123</v>
      </c>
      <c r="E1797" s="134" t="s">
        <v>3741</v>
      </c>
      <c r="F1797" s="135" t="s">
        <v>3742</v>
      </c>
      <c r="G1797" s="136" t="s">
        <v>228</v>
      </c>
      <c r="H1797" s="137">
        <v>5.72</v>
      </c>
      <c r="I1797" s="138"/>
      <c r="J1797" s="139">
        <f>ROUND(I1797*H1797,2)</f>
        <v>0</v>
      </c>
      <c r="K1797" s="135" t="s">
        <v>127</v>
      </c>
      <c r="L1797" s="32"/>
      <c r="M1797" s="140" t="s">
        <v>1</v>
      </c>
      <c r="N1797" s="141" t="s">
        <v>43</v>
      </c>
      <c r="P1797" s="142">
        <f>O1797*H1797</f>
        <v>0</v>
      </c>
      <c r="Q1797" s="142">
        <v>5.9000000000000003E-4</v>
      </c>
      <c r="R1797" s="142">
        <f>Q1797*H1797</f>
        <v>3.3747999999999998E-3</v>
      </c>
      <c r="S1797" s="142">
        <v>0</v>
      </c>
      <c r="T1797" s="143">
        <f>S1797*H1797</f>
        <v>0</v>
      </c>
      <c r="AR1797" s="144" t="s">
        <v>293</v>
      </c>
      <c r="AT1797" s="144" t="s">
        <v>123</v>
      </c>
      <c r="AU1797" s="144" t="s">
        <v>129</v>
      </c>
      <c r="AY1797" s="17" t="s">
        <v>120</v>
      </c>
      <c r="BE1797" s="145">
        <f>IF(N1797="základní",J1797,0)</f>
        <v>0</v>
      </c>
      <c r="BF1797" s="145">
        <f>IF(N1797="snížená",J1797,0)</f>
        <v>0</v>
      </c>
      <c r="BG1797" s="145">
        <f>IF(N1797="zákl. přenesená",J1797,0)</f>
        <v>0</v>
      </c>
      <c r="BH1797" s="145">
        <f>IF(N1797="sníž. přenesená",J1797,0)</f>
        <v>0</v>
      </c>
      <c r="BI1797" s="145">
        <f>IF(N1797="nulová",J1797,0)</f>
        <v>0</v>
      </c>
      <c r="BJ1797" s="17" t="s">
        <v>129</v>
      </c>
      <c r="BK1797" s="145">
        <f>ROUND(I1797*H1797,2)</f>
        <v>0</v>
      </c>
      <c r="BL1797" s="17" t="s">
        <v>293</v>
      </c>
      <c r="BM1797" s="144" t="s">
        <v>3743</v>
      </c>
    </row>
    <row r="1798" spans="2:65" s="12" customFormat="1">
      <c r="B1798" s="153"/>
      <c r="D1798" s="146" t="s">
        <v>230</v>
      </c>
      <c r="E1798" s="154" t="s">
        <v>1</v>
      </c>
      <c r="F1798" s="155" t="s">
        <v>3735</v>
      </c>
      <c r="H1798" s="156">
        <v>5.72</v>
      </c>
      <c r="I1798" s="157"/>
      <c r="L1798" s="153"/>
      <c r="M1798" s="158"/>
      <c r="T1798" s="159"/>
      <c r="AT1798" s="154" t="s">
        <v>230</v>
      </c>
      <c r="AU1798" s="154" t="s">
        <v>129</v>
      </c>
      <c r="AV1798" s="12" t="s">
        <v>129</v>
      </c>
      <c r="AW1798" s="12" t="s">
        <v>32</v>
      </c>
      <c r="AX1798" s="12" t="s">
        <v>77</v>
      </c>
      <c r="AY1798" s="154" t="s">
        <v>120</v>
      </c>
    </row>
    <row r="1799" spans="2:65" s="13" customFormat="1">
      <c r="B1799" s="170"/>
      <c r="D1799" s="146" t="s">
        <v>230</v>
      </c>
      <c r="E1799" s="171" t="s">
        <v>1</v>
      </c>
      <c r="F1799" s="172" t="s">
        <v>335</v>
      </c>
      <c r="H1799" s="173">
        <v>5.72</v>
      </c>
      <c r="I1799" s="174"/>
      <c r="L1799" s="170"/>
      <c r="M1799" s="175"/>
      <c r="T1799" s="176"/>
      <c r="AT1799" s="171" t="s">
        <v>230</v>
      </c>
      <c r="AU1799" s="171" t="s">
        <v>129</v>
      </c>
      <c r="AV1799" s="13" t="s">
        <v>138</v>
      </c>
      <c r="AW1799" s="13" t="s">
        <v>32</v>
      </c>
      <c r="AX1799" s="13" t="s">
        <v>77</v>
      </c>
      <c r="AY1799" s="171" t="s">
        <v>120</v>
      </c>
    </row>
    <row r="1800" spans="2:65" s="14" customFormat="1">
      <c r="B1800" s="177"/>
      <c r="D1800" s="146" t="s">
        <v>230</v>
      </c>
      <c r="E1800" s="178" t="s">
        <v>1</v>
      </c>
      <c r="F1800" s="179" t="s">
        <v>304</v>
      </c>
      <c r="H1800" s="180">
        <v>5.72</v>
      </c>
      <c r="I1800" s="181"/>
      <c r="L1800" s="177"/>
      <c r="M1800" s="182"/>
      <c r="T1800" s="183"/>
      <c r="AT1800" s="178" t="s">
        <v>230</v>
      </c>
      <c r="AU1800" s="178" t="s">
        <v>129</v>
      </c>
      <c r="AV1800" s="14" t="s">
        <v>142</v>
      </c>
      <c r="AW1800" s="14" t="s">
        <v>32</v>
      </c>
      <c r="AX1800" s="14" t="s">
        <v>85</v>
      </c>
      <c r="AY1800" s="178" t="s">
        <v>120</v>
      </c>
    </row>
    <row r="1801" spans="2:65" s="1" customFormat="1" ht="24.2" customHeight="1">
      <c r="B1801" s="132"/>
      <c r="C1801" s="133" t="s">
        <v>3744</v>
      </c>
      <c r="D1801" s="133" t="s">
        <v>123</v>
      </c>
      <c r="E1801" s="134" t="s">
        <v>3745</v>
      </c>
      <c r="F1801" s="135" t="s">
        <v>3746</v>
      </c>
      <c r="G1801" s="136" t="s">
        <v>228</v>
      </c>
      <c r="H1801" s="137">
        <v>26.6</v>
      </c>
      <c r="I1801" s="138"/>
      <c r="J1801" s="139">
        <f>ROUND(I1801*H1801,2)</f>
        <v>0</v>
      </c>
      <c r="K1801" s="135" t="s">
        <v>127</v>
      </c>
      <c r="L1801" s="32"/>
      <c r="M1801" s="140" t="s">
        <v>1</v>
      </c>
      <c r="N1801" s="141" t="s">
        <v>43</v>
      </c>
      <c r="P1801" s="142">
        <f>O1801*H1801</f>
        <v>0</v>
      </c>
      <c r="Q1801" s="142">
        <v>7.4999999999999997E-3</v>
      </c>
      <c r="R1801" s="142">
        <f>Q1801*H1801</f>
        <v>0.19950000000000001</v>
      </c>
      <c r="S1801" s="142">
        <v>0</v>
      </c>
      <c r="T1801" s="143">
        <f>S1801*H1801</f>
        <v>0</v>
      </c>
      <c r="AR1801" s="144" t="s">
        <v>293</v>
      </c>
      <c r="AT1801" s="144" t="s">
        <v>123</v>
      </c>
      <c r="AU1801" s="144" t="s">
        <v>129</v>
      </c>
      <c r="AY1801" s="17" t="s">
        <v>120</v>
      </c>
      <c r="BE1801" s="145">
        <f>IF(N1801="základní",J1801,0)</f>
        <v>0</v>
      </c>
      <c r="BF1801" s="145">
        <f>IF(N1801="snížená",J1801,0)</f>
        <v>0</v>
      </c>
      <c r="BG1801" s="145">
        <f>IF(N1801="zákl. přenesená",J1801,0)</f>
        <v>0</v>
      </c>
      <c r="BH1801" s="145">
        <f>IF(N1801="sníž. přenesená",J1801,0)</f>
        <v>0</v>
      </c>
      <c r="BI1801" s="145">
        <f>IF(N1801="nulová",J1801,0)</f>
        <v>0</v>
      </c>
      <c r="BJ1801" s="17" t="s">
        <v>129</v>
      </c>
      <c r="BK1801" s="145">
        <f>ROUND(I1801*H1801,2)</f>
        <v>0</v>
      </c>
      <c r="BL1801" s="17" t="s">
        <v>293</v>
      </c>
      <c r="BM1801" s="144" t="s">
        <v>3747</v>
      </c>
    </row>
    <row r="1802" spans="2:65" s="12" customFormat="1">
      <c r="B1802" s="153"/>
      <c r="D1802" s="146" t="s">
        <v>230</v>
      </c>
      <c r="E1802" s="154" t="s">
        <v>1</v>
      </c>
      <c r="F1802" s="155" t="s">
        <v>1325</v>
      </c>
      <c r="H1802" s="156">
        <v>17</v>
      </c>
      <c r="I1802" s="157"/>
      <c r="L1802" s="153"/>
      <c r="M1802" s="158"/>
      <c r="T1802" s="159"/>
      <c r="AT1802" s="154" t="s">
        <v>230</v>
      </c>
      <c r="AU1802" s="154" t="s">
        <v>129</v>
      </c>
      <c r="AV1802" s="12" t="s">
        <v>129</v>
      </c>
      <c r="AW1802" s="12" t="s">
        <v>32</v>
      </c>
      <c r="AX1802" s="12" t="s">
        <v>77</v>
      </c>
      <c r="AY1802" s="154" t="s">
        <v>120</v>
      </c>
    </row>
    <row r="1803" spans="2:65" s="13" customFormat="1">
      <c r="B1803" s="170"/>
      <c r="D1803" s="146" t="s">
        <v>230</v>
      </c>
      <c r="E1803" s="171" t="s">
        <v>1</v>
      </c>
      <c r="F1803" s="172" t="s">
        <v>335</v>
      </c>
      <c r="H1803" s="173">
        <v>17</v>
      </c>
      <c r="I1803" s="174"/>
      <c r="L1803" s="170"/>
      <c r="M1803" s="175"/>
      <c r="T1803" s="176"/>
      <c r="AT1803" s="171" t="s">
        <v>230</v>
      </c>
      <c r="AU1803" s="171" t="s">
        <v>129</v>
      </c>
      <c r="AV1803" s="13" t="s">
        <v>138</v>
      </c>
      <c r="AW1803" s="13" t="s">
        <v>32</v>
      </c>
      <c r="AX1803" s="13" t="s">
        <v>77</v>
      </c>
      <c r="AY1803" s="171" t="s">
        <v>120</v>
      </c>
    </row>
    <row r="1804" spans="2:65" s="12" customFormat="1">
      <c r="B1804" s="153"/>
      <c r="D1804" s="146" t="s">
        <v>230</v>
      </c>
      <c r="E1804" s="154" t="s">
        <v>1</v>
      </c>
      <c r="F1804" s="155" t="s">
        <v>1326</v>
      </c>
      <c r="H1804" s="156">
        <v>9.6</v>
      </c>
      <c r="I1804" s="157"/>
      <c r="L1804" s="153"/>
      <c r="M1804" s="158"/>
      <c r="T1804" s="159"/>
      <c r="AT1804" s="154" t="s">
        <v>230</v>
      </c>
      <c r="AU1804" s="154" t="s">
        <v>129</v>
      </c>
      <c r="AV1804" s="12" t="s">
        <v>129</v>
      </c>
      <c r="AW1804" s="12" t="s">
        <v>32</v>
      </c>
      <c r="AX1804" s="12" t="s">
        <v>77</v>
      </c>
      <c r="AY1804" s="154" t="s">
        <v>120</v>
      </c>
    </row>
    <row r="1805" spans="2:65" s="13" customFormat="1">
      <c r="B1805" s="170"/>
      <c r="D1805" s="146" t="s">
        <v>230</v>
      </c>
      <c r="E1805" s="171" t="s">
        <v>1</v>
      </c>
      <c r="F1805" s="172" t="s">
        <v>512</v>
      </c>
      <c r="H1805" s="173">
        <v>9.6</v>
      </c>
      <c r="I1805" s="174"/>
      <c r="L1805" s="170"/>
      <c r="M1805" s="175"/>
      <c r="T1805" s="176"/>
      <c r="AT1805" s="171" t="s">
        <v>230</v>
      </c>
      <c r="AU1805" s="171" t="s">
        <v>129</v>
      </c>
      <c r="AV1805" s="13" t="s">
        <v>138</v>
      </c>
      <c r="AW1805" s="13" t="s">
        <v>32</v>
      </c>
      <c r="AX1805" s="13" t="s">
        <v>77</v>
      </c>
      <c r="AY1805" s="171" t="s">
        <v>120</v>
      </c>
    </row>
    <row r="1806" spans="2:65" s="14" customFormat="1">
      <c r="B1806" s="177"/>
      <c r="D1806" s="146" t="s">
        <v>230</v>
      </c>
      <c r="E1806" s="178" t="s">
        <v>1</v>
      </c>
      <c r="F1806" s="179" t="s">
        <v>304</v>
      </c>
      <c r="H1806" s="180">
        <v>26.6</v>
      </c>
      <c r="I1806" s="181"/>
      <c r="L1806" s="177"/>
      <c r="M1806" s="182"/>
      <c r="T1806" s="183"/>
      <c r="AT1806" s="178" t="s">
        <v>230</v>
      </c>
      <c r="AU1806" s="178" t="s">
        <v>129</v>
      </c>
      <c r="AV1806" s="14" t="s">
        <v>142</v>
      </c>
      <c r="AW1806" s="14" t="s">
        <v>32</v>
      </c>
      <c r="AX1806" s="14" t="s">
        <v>85</v>
      </c>
      <c r="AY1806" s="178" t="s">
        <v>120</v>
      </c>
    </row>
    <row r="1807" spans="2:65" s="1" customFormat="1" ht="37.9" customHeight="1">
      <c r="B1807" s="132"/>
      <c r="C1807" s="133" t="s">
        <v>3748</v>
      </c>
      <c r="D1807" s="133" t="s">
        <v>123</v>
      </c>
      <c r="E1807" s="134" t="s">
        <v>3749</v>
      </c>
      <c r="F1807" s="135" t="s">
        <v>3750</v>
      </c>
      <c r="G1807" s="136" t="s">
        <v>339</v>
      </c>
      <c r="H1807" s="137">
        <v>13</v>
      </c>
      <c r="I1807" s="138"/>
      <c r="J1807" s="139">
        <f>ROUND(I1807*H1807,2)</f>
        <v>0</v>
      </c>
      <c r="K1807" s="135" t="s">
        <v>127</v>
      </c>
      <c r="L1807" s="32"/>
      <c r="M1807" s="140" t="s">
        <v>1</v>
      </c>
      <c r="N1807" s="141" t="s">
        <v>43</v>
      </c>
      <c r="P1807" s="142">
        <f>O1807*H1807</f>
        <v>0</v>
      </c>
      <c r="Q1807" s="142">
        <v>1.5299999999999999E-3</v>
      </c>
      <c r="R1807" s="142">
        <f>Q1807*H1807</f>
        <v>1.9889999999999998E-2</v>
      </c>
      <c r="S1807" s="142">
        <v>0</v>
      </c>
      <c r="T1807" s="143">
        <f>S1807*H1807</f>
        <v>0</v>
      </c>
      <c r="AR1807" s="144" t="s">
        <v>293</v>
      </c>
      <c r="AT1807" s="144" t="s">
        <v>123</v>
      </c>
      <c r="AU1807" s="144" t="s">
        <v>129</v>
      </c>
      <c r="AY1807" s="17" t="s">
        <v>120</v>
      </c>
      <c r="BE1807" s="145">
        <f>IF(N1807="základní",J1807,0)</f>
        <v>0</v>
      </c>
      <c r="BF1807" s="145">
        <f>IF(N1807="snížená",J1807,0)</f>
        <v>0</v>
      </c>
      <c r="BG1807" s="145">
        <f>IF(N1807="zákl. přenesená",J1807,0)</f>
        <v>0</v>
      </c>
      <c r="BH1807" s="145">
        <f>IF(N1807="sníž. přenesená",J1807,0)</f>
        <v>0</v>
      </c>
      <c r="BI1807" s="145">
        <f>IF(N1807="nulová",J1807,0)</f>
        <v>0</v>
      </c>
      <c r="BJ1807" s="17" t="s">
        <v>129</v>
      </c>
      <c r="BK1807" s="145">
        <f>ROUND(I1807*H1807,2)</f>
        <v>0</v>
      </c>
      <c r="BL1807" s="17" t="s">
        <v>293</v>
      </c>
      <c r="BM1807" s="144" t="s">
        <v>3751</v>
      </c>
    </row>
    <row r="1808" spans="2:65" s="12" customFormat="1">
      <c r="B1808" s="153"/>
      <c r="D1808" s="146" t="s">
        <v>230</v>
      </c>
      <c r="E1808" s="154" t="s">
        <v>1</v>
      </c>
      <c r="F1808" s="155" t="s">
        <v>3752</v>
      </c>
      <c r="H1808" s="156">
        <v>13</v>
      </c>
      <c r="I1808" s="157"/>
      <c r="L1808" s="153"/>
      <c r="M1808" s="158"/>
      <c r="T1808" s="159"/>
      <c r="AT1808" s="154" t="s">
        <v>230</v>
      </c>
      <c r="AU1808" s="154" t="s">
        <v>129</v>
      </c>
      <c r="AV1808" s="12" t="s">
        <v>129</v>
      </c>
      <c r="AW1808" s="12" t="s">
        <v>32</v>
      </c>
      <c r="AX1808" s="12" t="s">
        <v>77</v>
      </c>
      <c r="AY1808" s="154" t="s">
        <v>120</v>
      </c>
    </row>
    <row r="1809" spans="2:65" s="13" customFormat="1">
      <c r="B1809" s="170"/>
      <c r="D1809" s="146" t="s">
        <v>230</v>
      </c>
      <c r="E1809" s="171" t="s">
        <v>1</v>
      </c>
      <c r="F1809" s="172" t="s">
        <v>335</v>
      </c>
      <c r="H1809" s="173">
        <v>13</v>
      </c>
      <c r="I1809" s="174"/>
      <c r="L1809" s="170"/>
      <c r="M1809" s="175"/>
      <c r="T1809" s="176"/>
      <c r="AT1809" s="171" t="s">
        <v>230</v>
      </c>
      <c r="AU1809" s="171" t="s">
        <v>129</v>
      </c>
      <c r="AV1809" s="13" t="s">
        <v>138</v>
      </c>
      <c r="AW1809" s="13" t="s">
        <v>32</v>
      </c>
      <c r="AX1809" s="13" t="s">
        <v>77</v>
      </c>
      <c r="AY1809" s="171" t="s">
        <v>120</v>
      </c>
    </row>
    <row r="1810" spans="2:65" s="14" customFormat="1">
      <c r="B1810" s="177"/>
      <c r="D1810" s="146" t="s">
        <v>230</v>
      </c>
      <c r="E1810" s="178" t="s">
        <v>1</v>
      </c>
      <c r="F1810" s="179" t="s">
        <v>304</v>
      </c>
      <c r="H1810" s="180">
        <v>13</v>
      </c>
      <c r="I1810" s="181"/>
      <c r="L1810" s="177"/>
      <c r="M1810" s="182"/>
      <c r="T1810" s="183"/>
      <c r="AT1810" s="178" t="s">
        <v>230</v>
      </c>
      <c r="AU1810" s="178" t="s">
        <v>129</v>
      </c>
      <c r="AV1810" s="14" t="s">
        <v>142</v>
      </c>
      <c r="AW1810" s="14" t="s">
        <v>32</v>
      </c>
      <c r="AX1810" s="14" t="s">
        <v>85</v>
      </c>
      <c r="AY1810" s="178" t="s">
        <v>120</v>
      </c>
    </row>
    <row r="1811" spans="2:65" s="1" customFormat="1" ht="37.9" customHeight="1">
      <c r="B1811" s="132"/>
      <c r="C1811" s="133" t="s">
        <v>3753</v>
      </c>
      <c r="D1811" s="133" t="s">
        <v>123</v>
      </c>
      <c r="E1811" s="134" t="s">
        <v>3754</v>
      </c>
      <c r="F1811" s="135" t="s">
        <v>3755</v>
      </c>
      <c r="G1811" s="136" t="s">
        <v>339</v>
      </c>
      <c r="H1811" s="137">
        <v>13</v>
      </c>
      <c r="I1811" s="138"/>
      <c r="J1811" s="139">
        <f>ROUND(I1811*H1811,2)</f>
        <v>0</v>
      </c>
      <c r="K1811" s="135" t="s">
        <v>127</v>
      </c>
      <c r="L1811" s="32"/>
      <c r="M1811" s="140" t="s">
        <v>1</v>
      </c>
      <c r="N1811" s="141" t="s">
        <v>43</v>
      </c>
      <c r="P1811" s="142">
        <f>O1811*H1811</f>
        <v>0</v>
      </c>
      <c r="Q1811" s="142">
        <v>1.0200000000000001E-3</v>
      </c>
      <c r="R1811" s="142">
        <f>Q1811*H1811</f>
        <v>1.3260000000000001E-2</v>
      </c>
      <c r="S1811" s="142">
        <v>0</v>
      </c>
      <c r="T1811" s="143">
        <f>S1811*H1811</f>
        <v>0</v>
      </c>
      <c r="AR1811" s="144" t="s">
        <v>293</v>
      </c>
      <c r="AT1811" s="144" t="s">
        <v>123</v>
      </c>
      <c r="AU1811" s="144" t="s">
        <v>129</v>
      </c>
      <c r="AY1811" s="17" t="s">
        <v>120</v>
      </c>
      <c r="BE1811" s="145">
        <f>IF(N1811="základní",J1811,0)</f>
        <v>0</v>
      </c>
      <c r="BF1811" s="145">
        <f>IF(N1811="snížená",J1811,0)</f>
        <v>0</v>
      </c>
      <c r="BG1811" s="145">
        <f>IF(N1811="zákl. přenesená",J1811,0)</f>
        <v>0</v>
      </c>
      <c r="BH1811" s="145">
        <f>IF(N1811="sníž. přenesená",J1811,0)</f>
        <v>0</v>
      </c>
      <c r="BI1811" s="145">
        <f>IF(N1811="nulová",J1811,0)</f>
        <v>0</v>
      </c>
      <c r="BJ1811" s="17" t="s">
        <v>129</v>
      </c>
      <c r="BK1811" s="145">
        <f>ROUND(I1811*H1811,2)</f>
        <v>0</v>
      </c>
      <c r="BL1811" s="17" t="s">
        <v>293</v>
      </c>
      <c r="BM1811" s="144" t="s">
        <v>3756</v>
      </c>
    </row>
    <row r="1812" spans="2:65" s="1" customFormat="1" ht="33" customHeight="1">
      <c r="B1812" s="132"/>
      <c r="C1812" s="160" t="s">
        <v>3757</v>
      </c>
      <c r="D1812" s="160" t="s">
        <v>254</v>
      </c>
      <c r="E1812" s="161" t="s">
        <v>3758</v>
      </c>
      <c r="F1812" s="162" t="s">
        <v>3759</v>
      </c>
      <c r="G1812" s="163" t="s">
        <v>228</v>
      </c>
      <c r="H1812" s="164">
        <v>7.4749999999999996</v>
      </c>
      <c r="I1812" s="165"/>
      <c r="J1812" s="166">
        <f>ROUND(I1812*H1812,2)</f>
        <v>0</v>
      </c>
      <c r="K1812" s="162" t="s">
        <v>1</v>
      </c>
      <c r="L1812" s="167"/>
      <c r="M1812" s="168" t="s">
        <v>1</v>
      </c>
      <c r="N1812" s="169" t="s">
        <v>43</v>
      </c>
      <c r="P1812" s="142">
        <f>O1812*H1812</f>
        <v>0</v>
      </c>
      <c r="Q1812" s="142">
        <v>1.9199999999999998E-2</v>
      </c>
      <c r="R1812" s="142">
        <f>Q1812*H1812</f>
        <v>0.14351999999999998</v>
      </c>
      <c r="S1812" s="142">
        <v>0</v>
      </c>
      <c r="T1812" s="143">
        <f>S1812*H1812</f>
        <v>0</v>
      </c>
      <c r="AR1812" s="144" t="s">
        <v>375</v>
      </c>
      <c r="AT1812" s="144" t="s">
        <v>254</v>
      </c>
      <c r="AU1812" s="144" t="s">
        <v>129</v>
      </c>
      <c r="AY1812" s="17" t="s">
        <v>120</v>
      </c>
      <c r="BE1812" s="145">
        <f>IF(N1812="základní",J1812,0)</f>
        <v>0</v>
      </c>
      <c r="BF1812" s="145">
        <f>IF(N1812="snížená",J1812,0)</f>
        <v>0</v>
      </c>
      <c r="BG1812" s="145">
        <f>IF(N1812="zákl. přenesená",J1812,0)</f>
        <v>0</v>
      </c>
      <c r="BH1812" s="145">
        <f>IF(N1812="sníž. přenesená",J1812,0)</f>
        <v>0</v>
      </c>
      <c r="BI1812" s="145">
        <f>IF(N1812="nulová",J1812,0)</f>
        <v>0</v>
      </c>
      <c r="BJ1812" s="17" t="s">
        <v>129</v>
      </c>
      <c r="BK1812" s="145">
        <f>ROUND(I1812*H1812,2)</f>
        <v>0</v>
      </c>
      <c r="BL1812" s="17" t="s">
        <v>293</v>
      </c>
      <c r="BM1812" s="144" t="s">
        <v>3760</v>
      </c>
    </row>
    <row r="1813" spans="2:65" s="12" customFormat="1">
      <c r="B1813" s="153"/>
      <c r="D1813" s="146" t="s">
        <v>230</v>
      </c>
      <c r="E1813" s="154" t="s">
        <v>1</v>
      </c>
      <c r="F1813" s="155" t="s">
        <v>3761</v>
      </c>
      <c r="H1813" s="156">
        <v>7.4749999999999996</v>
      </c>
      <c r="I1813" s="157"/>
      <c r="L1813" s="153"/>
      <c r="M1813" s="158"/>
      <c r="T1813" s="159"/>
      <c r="AT1813" s="154" t="s">
        <v>230</v>
      </c>
      <c r="AU1813" s="154" t="s">
        <v>129</v>
      </c>
      <c r="AV1813" s="12" t="s">
        <v>129</v>
      </c>
      <c r="AW1813" s="12" t="s">
        <v>32</v>
      </c>
      <c r="AX1813" s="12" t="s">
        <v>85</v>
      </c>
      <c r="AY1813" s="154" t="s">
        <v>120</v>
      </c>
    </row>
    <row r="1814" spans="2:65" s="1" customFormat="1" ht="21.75" customHeight="1">
      <c r="B1814" s="132"/>
      <c r="C1814" s="133" t="s">
        <v>3762</v>
      </c>
      <c r="D1814" s="133" t="s">
        <v>123</v>
      </c>
      <c r="E1814" s="134" t="s">
        <v>3763</v>
      </c>
      <c r="F1814" s="135" t="s">
        <v>3764</v>
      </c>
      <c r="G1814" s="136" t="s">
        <v>339</v>
      </c>
      <c r="H1814" s="137">
        <v>26</v>
      </c>
      <c r="I1814" s="138"/>
      <c r="J1814" s="139">
        <f>ROUND(I1814*H1814,2)</f>
        <v>0</v>
      </c>
      <c r="K1814" s="135" t="s">
        <v>127</v>
      </c>
      <c r="L1814" s="32"/>
      <c r="M1814" s="140" t="s">
        <v>1</v>
      </c>
      <c r="N1814" s="141" t="s">
        <v>43</v>
      </c>
      <c r="P1814" s="142">
        <f>O1814*H1814</f>
        <v>0</v>
      </c>
      <c r="Q1814" s="142">
        <v>0</v>
      </c>
      <c r="R1814" s="142">
        <f>Q1814*H1814</f>
        <v>0</v>
      </c>
      <c r="S1814" s="142">
        <v>0</v>
      </c>
      <c r="T1814" s="143">
        <f>S1814*H1814</f>
        <v>0</v>
      </c>
      <c r="AR1814" s="144" t="s">
        <v>293</v>
      </c>
      <c r="AT1814" s="144" t="s">
        <v>123</v>
      </c>
      <c r="AU1814" s="144" t="s">
        <v>129</v>
      </c>
      <c r="AY1814" s="17" t="s">
        <v>120</v>
      </c>
      <c r="BE1814" s="145">
        <f>IF(N1814="základní",J1814,0)</f>
        <v>0</v>
      </c>
      <c r="BF1814" s="145">
        <f>IF(N1814="snížená",J1814,0)</f>
        <v>0</v>
      </c>
      <c r="BG1814" s="145">
        <f>IF(N1814="zákl. přenesená",J1814,0)</f>
        <v>0</v>
      </c>
      <c r="BH1814" s="145">
        <f>IF(N1814="sníž. přenesená",J1814,0)</f>
        <v>0</v>
      </c>
      <c r="BI1814" s="145">
        <f>IF(N1814="nulová",J1814,0)</f>
        <v>0</v>
      </c>
      <c r="BJ1814" s="17" t="s">
        <v>129</v>
      </c>
      <c r="BK1814" s="145">
        <f>ROUND(I1814*H1814,2)</f>
        <v>0</v>
      </c>
      <c r="BL1814" s="17" t="s">
        <v>293</v>
      </c>
      <c r="BM1814" s="144" t="s">
        <v>3765</v>
      </c>
    </row>
    <row r="1815" spans="2:65" s="15" customFormat="1">
      <c r="B1815" s="184"/>
      <c r="D1815" s="146" t="s">
        <v>230</v>
      </c>
      <c r="E1815" s="185" t="s">
        <v>1</v>
      </c>
      <c r="F1815" s="186" t="s">
        <v>3766</v>
      </c>
      <c r="H1815" s="185" t="s">
        <v>1</v>
      </c>
      <c r="I1815" s="187"/>
      <c r="L1815" s="184"/>
      <c r="M1815" s="188"/>
      <c r="T1815" s="189"/>
      <c r="AT1815" s="185" t="s">
        <v>230</v>
      </c>
      <c r="AU1815" s="185" t="s">
        <v>129</v>
      </c>
      <c r="AV1815" s="15" t="s">
        <v>85</v>
      </c>
      <c r="AW1815" s="15" t="s">
        <v>32</v>
      </c>
      <c r="AX1815" s="15" t="s">
        <v>77</v>
      </c>
      <c r="AY1815" s="185" t="s">
        <v>120</v>
      </c>
    </row>
    <row r="1816" spans="2:65" s="12" customFormat="1">
      <c r="B1816" s="153"/>
      <c r="D1816" s="146" t="s">
        <v>230</v>
      </c>
      <c r="E1816" s="154" t="s">
        <v>1</v>
      </c>
      <c r="F1816" s="155" t="s">
        <v>3767</v>
      </c>
      <c r="H1816" s="156">
        <v>26</v>
      </c>
      <c r="I1816" s="157"/>
      <c r="L1816" s="153"/>
      <c r="M1816" s="158"/>
      <c r="T1816" s="159"/>
      <c r="AT1816" s="154" t="s">
        <v>230</v>
      </c>
      <c r="AU1816" s="154" t="s">
        <v>129</v>
      </c>
      <c r="AV1816" s="12" t="s">
        <v>129</v>
      </c>
      <c r="AW1816" s="12" t="s">
        <v>32</v>
      </c>
      <c r="AX1816" s="12" t="s">
        <v>77</v>
      </c>
      <c r="AY1816" s="154" t="s">
        <v>120</v>
      </c>
    </row>
    <row r="1817" spans="2:65" s="13" customFormat="1">
      <c r="B1817" s="170"/>
      <c r="D1817" s="146" t="s">
        <v>230</v>
      </c>
      <c r="E1817" s="171" t="s">
        <v>1</v>
      </c>
      <c r="F1817" s="172" t="s">
        <v>335</v>
      </c>
      <c r="H1817" s="173">
        <v>26</v>
      </c>
      <c r="I1817" s="174"/>
      <c r="L1817" s="170"/>
      <c r="M1817" s="175"/>
      <c r="T1817" s="176"/>
      <c r="AT1817" s="171" t="s">
        <v>230</v>
      </c>
      <c r="AU1817" s="171" t="s">
        <v>129</v>
      </c>
      <c r="AV1817" s="13" t="s">
        <v>138</v>
      </c>
      <c r="AW1817" s="13" t="s">
        <v>32</v>
      </c>
      <c r="AX1817" s="13" t="s">
        <v>77</v>
      </c>
      <c r="AY1817" s="171" t="s">
        <v>120</v>
      </c>
    </row>
    <row r="1818" spans="2:65" s="14" customFormat="1">
      <c r="B1818" s="177"/>
      <c r="D1818" s="146" t="s">
        <v>230</v>
      </c>
      <c r="E1818" s="178" t="s">
        <v>1</v>
      </c>
      <c r="F1818" s="179" t="s">
        <v>304</v>
      </c>
      <c r="H1818" s="180">
        <v>26</v>
      </c>
      <c r="I1818" s="181"/>
      <c r="L1818" s="177"/>
      <c r="M1818" s="182"/>
      <c r="T1818" s="183"/>
      <c r="AT1818" s="178" t="s">
        <v>230</v>
      </c>
      <c r="AU1818" s="178" t="s">
        <v>129</v>
      </c>
      <c r="AV1818" s="14" t="s">
        <v>142</v>
      </c>
      <c r="AW1818" s="14" t="s">
        <v>32</v>
      </c>
      <c r="AX1818" s="14" t="s">
        <v>85</v>
      </c>
      <c r="AY1818" s="178" t="s">
        <v>120</v>
      </c>
    </row>
    <row r="1819" spans="2:65" s="1" customFormat="1" ht="37.9" customHeight="1">
      <c r="B1819" s="132"/>
      <c r="C1819" s="133" t="s">
        <v>3768</v>
      </c>
      <c r="D1819" s="133" t="s">
        <v>123</v>
      </c>
      <c r="E1819" s="134" t="s">
        <v>3769</v>
      </c>
      <c r="F1819" s="135" t="s">
        <v>3770</v>
      </c>
      <c r="G1819" s="136" t="s">
        <v>339</v>
      </c>
      <c r="H1819" s="137">
        <v>6.5</v>
      </c>
      <c r="I1819" s="138"/>
      <c r="J1819" s="139">
        <f>ROUND(I1819*H1819,2)</f>
        <v>0</v>
      </c>
      <c r="K1819" s="135" t="s">
        <v>127</v>
      </c>
      <c r="L1819" s="32"/>
      <c r="M1819" s="140" t="s">
        <v>1</v>
      </c>
      <c r="N1819" s="141" t="s">
        <v>43</v>
      </c>
      <c r="P1819" s="142">
        <f>O1819*H1819</f>
        <v>0</v>
      </c>
      <c r="Q1819" s="142">
        <v>5.8E-4</v>
      </c>
      <c r="R1819" s="142">
        <f>Q1819*H1819</f>
        <v>3.7699999999999999E-3</v>
      </c>
      <c r="S1819" s="142">
        <v>0</v>
      </c>
      <c r="T1819" s="143">
        <f>S1819*H1819</f>
        <v>0</v>
      </c>
      <c r="AR1819" s="144" t="s">
        <v>293</v>
      </c>
      <c r="AT1819" s="144" t="s">
        <v>123</v>
      </c>
      <c r="AU1819" s="144" t="s">
        <v>129</v>
      </c>
      <c r="AY1819" s="17" t="s">
        <v>120</v>
      </c>
      <c r="BE1819" s="145">
        <f>IF(N1819="základní",J1819,0)</f>
        <v>0</v>
      </c>
      <c r="BF1819" s="145">
        <f>IF(N1819="snížená",J1819,0)</f>
        <v>0</v>
      </c>
      <c r="BG1819" s="145">
        <f>IF(N1819="zákl. přenesená",J1819,0)</f>
        <v>0</v>
      </c>
      <c r="BH1819" s="145">
        <f>IF(N1819="sníž. přenesená",J1819,0)</f>
        <v>0</v>
      </c>
      <c r="BI1819" s="145">
        <f>IF(N1819="nulová",J1819,0)</f>
        <v>0</v>
      </c>
      <c r="BJ1819" s="17" t="s">
        <v>129</v>
      </c>
      <c r="BK1819" s="145">
        <f>ROUND(I1819*H1819,2)</f>
        <v>0</v>
      </c>
      <c r="BL1819" s="17" t="s">
        <v>293</v>
      </c>
      <c r="BM1819" s="144" t="s">
        <v>3771</v>
      </c>
    </row>
    <row r="1820" spans="2:65" s="12" customFormat="1">
      <c r="B1820" s="153"/>
      <c r="D1820" s="146" t="s">
        <v>230</v>
      </c>
      <c r="E1820" s="154" t="s">
        <v>1</v>
      </c>
      <c r="F1820" s="155" t="s">
        <v>3772</v>
      </c>
      <c r="H1820" s="156">
        <v>6.5</v>
      </c>
      <c r="I1820" s="157"/>
      <c r="L1820" s="153"/>
      <c r="M1820" s="158"/>
      <c r="T1820" s="159"/>
      <c r="AT1820" s="154" t="s">
        <v>230</v>
      </c>
      <c r="AU1820" s="154" t="s">
        <v>129</v>
      </c>
      <c r="AV1820" s="12" t="s">
        <v>129</v>
      </c>
      <c r="AW1820" s="12" t="s">
        <v>32</v>
      </c>
      <c r="AX1820" s="12" t="s">
        <v>77</v>
      </c>
      <c r="AY1820" s="154" t="s">
        <v>120</v>
      </c>
    </row>
    <row r="1821" spans="2:65" s="13" customFormat="1">
      <c r="B1821" s="170"/>
      <c r="D1821" s="146" t="s">
        <v>230</v>
      </c>
      <c r="E1821" s="171" t="s">
        <v>1</v>
      </c>
      <c r="F1821" s="172" t="s">
        <v>335</v>
      </c>
      <c r="H1821" s="173">
        <v>6.5</v>
      </c>
      <c r="I1821" s="174"/>
      <c r="L1821" s="170"/>
      <c r="M1821" s="175"/>
      <c r="T1821" s="176"/>
      <c r="AT1821" s="171" t="s">
        <v>230</v>
      </c>
      <c r="AU1821" s="171" t="s">
        <v>129</v>
      </c>
      <c r="AV1821" s="13" t="s">
        <v>138</v>
      </c>
      <c r="AW1821" s="13" t="s">
        <v>32</v>
      </c>
      <c r="AX1821" s="13" t="s">
        <v>77</v>
      </c>
      <c r="AY1821" s="171" t="s">
        <v>120</v>
      </c>
    </row>
    <row r="1822" spans="2:65" s="14" customFormat="1">
      <c r="B1822" s="177"/>
      <c r="D1822" s="146" t="s">
        <v>230</v>
      </c>
      <c r="E1822" s="178" t="s">
        <v>1</v>
      </c>
      <c r="F1822" s="179" t="s">
        <v>304</v>
      </c>
      <c r="H1822" s="180">
        <v>6.5</v>
      </c>
      <c r="I1822" s="181"/>
      <c r="L1822" s="177"/>
      <c r="M1822" s="182"/>
      <c r="T1822" s="183"/>
      <c r="AT1822" s="178" t="s">
        <v>230</v>
      </c>
      <c r="AU1822" s="178" t="s">
        <v>129</v>
      </c>
      <c r="AV1822" s="14" t="s">
        <v>142</v>
      </c>
      <c r="AW1822" s="14" t="s">
        <v>32</v>
      </c>
      <c r="AX1822" s="14" t="s">
        <v>85</v>
      </c>
      <c r="AY1822" s="178" t="s">
        <v>120</v>
      </c>
    </row>
    <row r="1823" spans="2:65" s="1" customFormat="1" ht="33" customHeight="1">
      <c r="B1823" s="132"/>
      <c r="C1823" s="133" t="s">
        <v>3773</v>
      </c>
      <c r="D1823" s="133" t="s">
        <v>123</v>
      </c>
      <c r="E1823" s="134" t="s">
        <v>3774</v>
      </c>
      <c r="F1823" s="135" t="s">
        <v>3775</v>
      </c>
      <c r="G1823" s="136" t="s">
        <v>339</v>
      </c>
      <c r="H1823" s="137">
        <v>51.4</v>
      </c>
      <c r="I1823" s="138"/>
      <c r="J1823" s="139">
        <f>ROUND(I1823*H1823,2)</f>
        <v>0</v>
      </c>
      <c r="K1823" s="135" t="s">
        <v>127</v>
      </c>
      <c r="L1823" s="32"/>
      <c r="M1823" s="140" t="s">
        <v>1</v>
      </c>
      <c r="N1823" s="141" t="s">
        <v>43</v>
      </c>
      <c r="P1823" s="142">
        <f>O1823*H1823</f>
        <v>0</v>
      </c>
      <c r="Q1823" s="142">
        <v>5.8E-4</v>
      </c>
      <c r="R1823" s="142">
        <f>Q1823*H1823</f>
        <v>2.9811999999999998E-2</v>
      </c>
      <c r="S1823" s="142">
        <v>0</v>
      </c>
      <c r="T1823" s="143">
        <f>S1823*H1823</f>
        <v>0</v>
      </c>
      <c r="AR1823" s="144" t="s">
        <v>293</v>
      </c>
      <c r="AT1823" s="144" t="s">
        <v>123</v>
      </c>
      <c r="AU1823" s="144" t="s">
        <v>129</v>
      </c>
      <c r="AY1823" s="17" t="s">
        <v>120</v>
      </c>
      <c r="BE1823" s="145">
        <f>IF(N1823="základní",J1823,0)</f>
        <v>0</v>
      </c>
      <c r="BF1823" s="145">
        <f>IF(N1823="snížená",J1823,0)</f>
        <v>0</v>
      </c>
      <c r="BG1823" s="145">
        <f>IF(N1823="zákl. přenesená",J1823,0)</f>
        <v>0</v>
      </c>
      <c r="BH1823" s="145">
        <f>IF(N1823="sníž. přenesená",J1823,0)</f>
        <v>0</v>
      </c>
      <c r="BI1823" s="145">
        <f>IF(N1823="nulová",J1823,0)</f>
        <v>0</v>
      </c>
      <c r="BJ1823" s="17" t="s">
        <v>129</v>
      </c>
      <c r="BK1823" s="145">
        <f>ROUND(I1823*H1823,2)</f>
        <v>0</v>
      </c>
      <c r="BL1823" s="17" t="s">
        <v>293</v>
      </c>
      <c r="BM1823" s="144" t="s">
        <v>3776</v>
      </c>
    </row>
    <row r="1824" spans="2:65" s="12" customFormat="1">
      <c r="B1824" s="153"/>
      <c r="D1824" s="146" t="s">
        <v>230</v>
      </c>
      <c r="E1824" s="154" t="s">
        <v>1</v>
      </c>
      <c r="F1824" s="155" t="s">
        <v>3777</v>
      </c>
      <c r="H1824" s="156">
        <v>3.8</v>
      </c>
      <c r="I1824" s="157"/>
      <c r="L1824" s="153"/>
      <c r="M1824" s="158"/>
      <c r="T1824" s="159"/>
      <c r="AT1824" s="154" t="s">
        <v>230</v>
      </c>
      <c r="AU1824" s="154" t="s">
        <v>129</v>
      </c>
      <c r="AV1824" s="12" t="s">
        <v>129</v>
      </c>
      <c r="AW1824" s="12" t="s">
        <v>32</v>
      </c>
      <c r="AX1824" s="12" t="s">
        <v>77</v>
      </c>
      <c r="AY1824" s="154" t="s">
        <v>120</v>
      </c>
    </row>
    <row r="1825" spans="2:65" s="12" customFormat="1">
      <c r="B1825" s="153"/>
      <c r="D1825" s="146" t="s">
        <v>230</v>
      </c>
      <c r="E1825" s="154" t="s">
        <v>1</v>
      </c>
      <c r="F1825" s="155" t="s">
        <v>3778</v>
      </c>
      <c r="H1825" s="156">
        <v>7.1</v>
      </c>
      <c r="I1825" s="157"/>
      <c r="L1825" s="153"/>
      <c r="M1825" s="158"/>
      <c r="T1825" s="159"/>
      <c r="AT1825" s="154" t="s">
        <v>230</v>
      </c>
      <c r="AU1825" s="154" t="s">
        <v>129</v>
      </c>
      <c r="AV1825" s="12" t="s">
        <v>129</v>
      </c>
      <c r="AW1825" s="12" t="s">
        <v>32</v>
      </c>
      <c r="AX1825" s="12" t="s">
        <v>77</v>
      </c>
      <c r="AY1825" s="154" t="s">
        <v>120</v>
      </c>
    </row>
    <row r="1826" spans="2:65" s="12" customFormat="1">
      <c r="B1826" s="153"/>
      <c r="D1826" s="146" t="s">
        <v>230</v>
      </c>
      <c r="E1826" s="154" t="s">
        <v>1</v>
      </c>
      <c r="F1826" s="155" t="s">
        <v>3779</v>
      </c>
      <c r="H1826" s="156">
        <v>5.8</v>
      </c>
      <c r="I1826" s="157"/>
      <c r="L1826" s="153"/>
      <c r="M1826" s="158"/>
      <c r="T1826" s="159"/>
      <c r="AT1826" s="154" t="s">
        <v>230</v>
      </c>
      <c r="AU1826" s="154" t="s">
        <v>129</v>
      </c>
      <c r="AV1826" s="12" t="s">
        <v>129</v>
      </c>
      <c r="AW1826" s="12" t="s">
        <v>32</v>
      </c>
      <c r="AX1826" s="12" t="s">
        <v>77</v>
      </c>
      <c r="AY1826" s="154" t="s">
        <v>120</v>
      </c>
    </row>
    <row r="1827" spans="2:65" s="12" customFormat="1">
      <c r="B1827" s="153"/>
      <c r="D1827" s="146" t="s">
        <v>230</v>
      </c>
      <c r="E1827" s="154" t="s">
        <v>1</v>
      </c>
      <c r="F1827" s="155" t="s">
        <v>3780</v>
      </c>
      <c r="H1827" s="156">
        <v>3.8</v>
      </c>
      <c r="I1827" s="157"/>
      <c r="L1827" s="153"/>
      <c r="M1827" s="158"/>
      <c r="T1827" s="159"/>
      <c r="AT1827" s="154" t="s">
        <v>230</v>
      </c>
      <c r="AU1827" s="154" t="s">
        <v>129</v>
      </c>
      <c r="AV1827" s="12" t="s">
        <v>129</v>
      </c>
      <c r="AW1827" s="12" t="s">
        <v>32</v>
      </c>
      <c r="AX1827" s="12" t="s">
        <v>77</v>
      </c>
      <c r="AY1827" s="154" t="s">
        <v>120</v>
      </c>
    </row>
    <row r="1828" spans="2:65" s="12" customFormat="1">
      <c r="B1828" s="153"/>
      <c r="D1828" s="146" t="s">
        <v>230</v>
      </c>
      <c r="E1828" s="154" t="s">
        <v>1</v>
      </c>
      <c r="F1828" s="155" t="s">
        <v>3781</v>
      </c>
      <c r="H1828" s="156">
        <v>7.1</v>
      </c>
      <c r="I1828" s="157"/>
      <c r="L1828" s="153"/>
      <c r="M1828" s="158"/>
      <c r="T1828" s="159"/>
      <c r="AT1828" s="154" t="s">
        <v>230</v>
      </c>
      <c r="AU1828" s="154" t="s">
        <v>129</v>
      </c>
      <c r="AV1828" s="12" t="s">
        <v>129</v>
      </c>
      <c r="AW1828" s="12" t="s">
        <v>32</v>
      </c>
      <c r="AX1828" s="12" t="s">
        <v>77</v>
      </c>
      <c r="AY1828" s="154" t="s">
        <v>120</v>
      </c>
    </row>
    <row r="1829" spans="2:65" s="12" customFormat="1">
      <c r="B1829" s="153"/>
      <c r="D1829" s="146" t="s">
        <v>230</v>
      </c>
      <c r="E1829" s="154" t="s">
        <v>1</v>
      </c>
      <c r="F1829" s="155" t="s">
        <v>3782</v>
      </c>
      <c r="H1829" s="156">
        <v>5.8</v>
      </c>
      <c r="I1829" s="157"/>
      <c r="L1829" s="153"/>
      <c r="M1829" s="158"/>
      <c r="T1829" s="159"/>
      <c r="AT1829" s="154" t="s">
        <v>230</v>
      </c>
      <c r="AU1829" s="154" t="s">
        <v>129</v>
      </c>
      <c r="AV1829" s="12" t="s">
        <v>129</v>
      </c>
      <c r="AW1829" s="12" t="s">
        <v>32</v>
      </c>
      <c r="AX1829" s="12" t="s">
        <v>77</v>
      </c>
      <c r="AY1829" s="154" t="s">
        <v>120</v>
      </c>
    </row>
    <row r="1830" spans="2:65" s="13" customFormat="1">
      <c r="B1830" s="170"/>
      <c r="D1830" s="146" t="s">
        <v>230</v>
      </c>
      <c r="E1830" s="171" t="s">
        <v>1</v>
      </c>
      <c r="F1830" s="172" t="s">
        <v>335</v>
      </c>
      <c r="H1830" s="173">
        <v>33.4</v>
      </c>
      <c r="I1830" s="174"/>
      <c r="L1830" s="170"/>
      <c r="M1830" s="175"/>
      <c r="T1830" s="176"/>
      <c r="AT1830" s="171" t="s">
        <v>230</v>
      </c>
      <c r="AU1830" s="171" t="s">
        <v>129</v>
      </c>
      <c r="AV1830" s="13" t="s">
        <v>138</v>
      </c>
      <c r="AW1830" s="13" t="s">
        <v>32</v>
      </c>
      <c r="AX1830" s="13" t="s">
        <v>77</v>
      </c>
      <c r="AY1830" s="171" t="s">
        <v>120</v>
      </c>
    </row>
    <row r="1831" spans="2:65" s="12" customFormat="1">
      <c r="B1831" s="153"/>
      <c r="D1831" s="146" t="s">
        <v>230</v>
      </c>
      <c r="E1831" s="154" t="s">
        <v>1</v>
      </c>
      <c r="F1831" s="155" t="s">
        <v>3783</v>
      </c>
      <c r="H1831" s="156">
        <v>3</v>
      </c>
      <c r="I1831" s="157"/>
      <c r="L1831" s="153"/>
      <c r="M1831" s="158"/>
      <c r="T1831" s="159"/>
      <c r="AT1831" s="154" t="s">
        <v>230</v>
      </c>
      <c r="AU1831" s="154" t="s">
        <v>129</v>
      </c>
      <c r="AV1831" s="12" t="s">
        <v>129</v>
      </c>
      <c r="AW1831" s="12" t="s">
        <v>32</v>
      </c>
      <c r="AX1831" s="12" t="s">
        <v>77</v>
      </c>
      <c r="AY1831" s="154" t="s">
        <v>120</v>
      </c>
    </row>
    <row r="1832" spans="2:65" s="12" customFormat="1">
      <c r="B1832" s="153"/>
      <c r="D1832" s="146" t="s">
        <v>230</v>
      </c>
      <c r="E1832" s="154" t="s">
        <v>1</v>
      </c>
      <c r="F1832" s="155" t="s">
        <v>3784</v>
      </c>
      <c r="H1832" s="156">
        <v>15</v>
      </c>
      <c r="I1832" s="157"/>
      <c r="L1832" s="153"/>
      <c r="M1832" s="158"/>
      <c r="T1832" s="159"/>
      <c r="AT1832" s="154" t="s">
        <v>230</v>
      </c>
      <c r="AU1832" s="154" t="s">
        <v>129</v>
      </c>
      <c r="AV1832" s="12" t="s">
        <v>129</v>
      </c>
      <c r="AW1832" s="12" t="s">
        <v>32</v>
      </c>
      <c r="AX1832" s="12" t="s">
        <v>77</v>
      </c>
      <c r="AY1832" s="154" t="s">
        <v>120</v>
      </c>
    </row>
    <row r="1833" spans="2:65" s="13" customFormat="1">
      <c r="B1833" s="170"/>
      <c r="D1833" s="146" t="s">
        <v>230</v>
      </c>
      <c r="E1833" s="171" t="s">
        <v>1</v>
      </c>
      <c r="F1833" s="172" t="s">
        <v>512</v>
      </c>
      <c r="H1833" s="173">
        <v>18</v>
      </c>
      <c r="I1833" s="174"/>
      <c r="L1833" s="170"/>
      <c r="M1833" s="175"/>
      <c r="T1833" s="176"/>
      <c r="AT1833" s="171" t="s">
        <v>230</v>
      </c>
      <c r="AU1833" s="171" t="s">
        <v>129</v>
      </c>
      <c r="AV1833" s="13" t="s">
        <v>138</v>
      </c>
      <c r="AW1833" s="13" t="s">
        <v>32</v>
      </c>
      <c r="AX1833" s="13" t="s">
        <v>77</v>
      </c>
      <c r="AY1833" s="171" t="s">
        <v>120</v>
      </c>
    </row>
    <row r="1834" spans="2:65" s="14" customFormat="1">
      <c r="B1834" s="177"/>
      <c r="D1834" s="146" t="s">
        <v>230</v>
      </c>
      <c r="E1834" s="178" t="s">
        <v>1</v>
      </c>
      <c r="F1834" s="179" t="s">
        <v>304</v>
      </c>
      <c r="H1834" s="180">
        <v>51.4</v>
      </c>
      <c r="I1834" s="181"/>
      <c r="L1834" s="177"/>
      <c r="M1834" s="182"/>
      <c r="T1834" s="183"/>
      <c r="AT1834" s="178" t="s">
        <v>230</v>
      </c>
      <c r="AU1834" s="178" t="s">
        <v>129</v>
      </c>
      <c r="AV1834" s="14" t="s">
        <v>142</v>
      </c>
      <c r="AW1834" s="14" t="s">
        <v>32</v>
      </c>
      <c r="AX1834" s="14" t="s">
        <v>85</v>
      </c>
      <c r="AY1834" s="178" t="s">
        <v>120</v>
      </c>
    </row>
    <row r="1835" spans="2:65" s="1" customFormat="1" ht="16.5" customHeight="1">
      <c r="B1835" s="132"/>
      <c r="C1835" s="160" t="s">
        <v>3785</v>
      </c>
      <c r="D1835" s="160" t="s">
        <v>254</v>
      </c>
      <c r="E1835" s="161" t="s">
        <v>3786</v>
      </c>
      <c r="F1835" s="162" t="s">
        <v>3787</v>
      </c>
      <c r="G1835" s="163" t="s">
        <v>339</v>
      </c>
      <c r="H1835" s="164">
        <v>63.69</v>
      </c>
      <c r="I1835" s="165"/>
      <c r="J1835" s="166">
        <f>ROUND(I1835*H1835,2)</f>
        <v>0</v>
      </c>
      <c r="K1835" s="162" t="s">
        <v>1</v>
      </c>
      <c r="L1835" s="167"/>
      <c r="M1835" s="168" t="s">
        <v>1</v>
      </c>
      <c r="N1835" s="169" t="s">
        <v>43</v>
      </c>
      <c r="P1835" s="142">
        <f>O1835*H1835</f>
        <v>0</v>
      </c>
      <c r="Q1835" s="142">
        <v>2.1000000000000001E-4</v>
      </c>
      <c r="R1835" s="142">
        <f>Q1835*H1835</f>
        <v>1.33749E-2</v>
      </c>
      <c r="S1835" s="142">
        <v>0</v>
      </c>
      <c r="T1835" s="143">
        <f>S1835*H1835</f>
        <v>0</v>
      </c>
      <c r="AR1835" s="144" t="s">
        <v>375</v>
      </c>
      <c r="AT1835" s="144" t="s">
        <v>254</v>
      </c>
      <c r="AU1835" s="144" t="s">
        <v>129</v>
      </c>
      <c r="AY1835" s="17" t="s">
        <v>120</v>
      </c>
      <c r="BE1835" s="145">
        <f>IF(N1835="základní",J1835,0)</f>
        <v>0</v>
      </c>
      <c r="BF1835" s="145">
        <f>IF(N1835="snížená",J1835,0)</f>
        <v>0</v>
      </c>
      <c r="BG1835" s="145">
        <f>IF(N1835="zákl. přenesená",J1835,0)</f>
        <v>0</v>
      </c>
      <c r="BH1835" s="145">
        <f>IF(N1835="sníž. přenesená",J1835,0)</f>
        <v>0</v>
      </c>
      <c r="BI1835" s="145">
        <f>IF(N1835="nulová",J1835,0)</f>
        <v>0</v>
      </c>
      <c r="BJ1835" s="17" t="s">
        <v>129</v>
      </c>
      <c r="BK1835" s="145">
        <f>ROUND(I1835*H1835,2)</f>
        <v>0</v>
      </c>
      <c r="BL1835" s="17" t="s">
        <v>293</v>
      </c>
      <c r="BM1835" s="144" t="s">
        <v>3788</v>
      </c>
    </row>
    <row r="1836" spans="2:65" s="12" customFormat="1">
      <c r="B1836" s="153"/>
      <c r="D1836" s="146" t="s">
        <v>230</v>
      </c>
      <c r="E1836" s="154" t="s">
        <v>1</v>
      </c>
      <c r="F1836" s="155" t="s">
        <v>3789</v>
      </c>
      <c r="H1836" s="156">
        <v>63.69</v>
      </c>
      <c r="I1836" s="157"/>
      <c r="L1836" s="153"/>
      <c r="M1836" s="158"/>
      <c r="T1836" s="159"/>
      <c r="AT1836" s="154" t="s">
        <v>230</v>
      </c>
      <c r="AU1836" s="154" t="s">
        <v>129</v>
      </c>
      <c r="AV1836" s="12" t="s">
        <v>129</v>
      </c>
      <c r="AW1836" s="12" t="s">
        <v>32</v>
      </c>
      <c r="AX1836" s="12" t="s">
        <v>85</v>
      </c>
      <c r="AY1836" s="154" t="s">
        <v>120</v>
      </c>
    </row>
    <row r="1837" spans="2:65" s="1" customFormat="1" ht="33" customHeight="1">
      <c r="B1837" s="132"/>
      <c r="C1837" s="133" t="s">
        <v>3790</v>
      </c>
      <c r="D1837" s="133" t="s">
        <v>123</v>
      </c>
      <c r="E1837" s="134" t="s">
        <v>3791</v>
      </c>
      <c r="F1837" s="135" t="s">
        <v>3792</v>
      </c>
      <c r="G1837" s="136" t="s">
        <v>228</v>
      </c>
      <c r="H1837" s="137">
        <v>7</v>
      </c>
      <c r="I1837" s="138"/>
      <c r="J1837" s="139">
        <f>ROUND(I1837*H1837,2)</f>
        <v>0</v>
      </c>
      <c r="K1837" s="135" t="s">
        <v>127</v>
      </c>
      <c r="L1837" s="32"/>
      <c r="M1837" s="140" t="s">
        <v>1</v>
      </c>
      <c r="N1837" s="141" t="s">
        <v>43</v>
      </c>
      <c r="P1837" s="142">
        <f>O1837*H1837</f>
        <v>0</v>
      </c>
      <c r="Q1837" s="142">
        <v>6.0000000000000001E-3</v>
      </c>
      <c r="R1837" s="142">
        <f>Q1837*H1837</f>
        <v>4.2000000000000003E-2</v>
      </c>
      <c r="S1837" s="142">
        <v>0</v>
      </c>
      <c r="T1837" s="143">
        <f>S1837*H1837</f>
        <v>0</v>
      </c>
      <c r="AR1837" s="144" t="s">
        <v>293</v>
      </c>
      <c r="AT1837" s="144" t="s">
        <v>123</v>
      </c>
      <c r="AU1837" s="144" t="s">
        <v>129</v>
      </c>
      <c r="AY1837" s="17" t="s">
        <v>120</v>
      </c>
      <c r="BE1837" s="145">
        <f>IF(N1837="základní",J1837,0)</f>
        <v>0</v>
      </c>
      <c r="BF1837" s="145">
        <f>IF(N1837="snížená",J1837,0)</f>
        <v>0</v>
      </c>
      <c r="BG1837" s="145">
        <f>IF(N1837="zákl. přenesená",J1837,0)</f>
        <v>0</v>
      </c>
      <c r="BH1837" s="145">
        <f>IF(N1837="sníž. přenesená",J1837,0)</f>
        <v>0</v>
      </c>
      <c r="BI1837" s="145">
        <f>IF(N1837="nulová",J1837,0)</f>
        <v>0</v>
      </c>
      <c r="BJ1837" s="17" t="s">
        <v>129</v>
      </c>
      <c r="BK1837" s="145">
        <f>ROUND(I1837*H1837,2)</f>
        <v>0</v>
      </c>
      <c r="BL1837" s="17" t="s">
        <v>293</v>
      </c>
      <c r="BM1837" s="144" t="s">
        <v>3793</v>
      </c>
    </row>
    <row r="1838" spans="2:65" s="12" customFormat="1">
      <c r="B1838" s="153"/>
      <c r="D1838" s="146" t="s">
        <v>230</v>
      </c>
      <c r="E1838" s="154" t="s">
        <v>1</v>
      </c>
      <c r="F1838" s="155" t="s">
        <v>1419</v>
      </c>
      <c r="H1838" s="156">
        <v>3</v>
      </c>
      <c r="I1838" s="157"/>
      <c r="L1838" s="153"/>
      <c r="M1838" s="158"/>
      <c r="T1838" s="159"/>
      <c r="AT1838" s="154" t="s">
        <v>230</v>
      </c>
      <c r="AU1838" s="154" t="s">
        <v>129</v>
      </c>
      <c r="AV1838" s="12" t="s">
        <v>129</v>
      </c>
      <c r="AW1838" s="12" t="s">
        <v>32</v>
      </c>
      <c r="AX1838" s="12" t="s">
        <v>77</v>
      </c>
      <c r="AY1838" s="154" t="s">
        <v>120</v>
      </c>
    </row>
    <row r="1839" spans="2:65" s="12" customFormat="1">
      <c r="B1839" s="153"/>
      <c r="D1839" s="146" t="s">
        <v>230</v>
      </c>
      <c r="E1839" s="154" t="s">
        <v>1</v>
      </c>
      <c r="F1839" s="155" t="s">
        <v>531</v>
      </c>
      <c r="H1839" s="156">
        <v>4</v>
      </c>
      <c r="I1839" s="157"/>
      <c r="L1839" s="153"/>
      <c r="M1839" s="158"/>
      <c r="T1839" s="159"/>
      <c r="AT1839" s="154" t="s">
        <v>230</v>
      </c>
      <c r="AU1839" s="154" t="s">
        <v>129</v>
      </c>
      <c r="AV1839" s="12" t="s">
        <v>129</v>
      </c>
      <c r="AW1839" s="12" t="s">
        <v>32</v>
      </c>
      <c r="AX1839" s="12" t="s">
        <v>77</v>
      </c>
      <c r="AY1839" s="154" t="s">
        <v>120</v>
      </c>
    </row>
    <row r="1840" spans="2:65" s="13" customFormat="1">
      <c r="B1840" s="170"/>
      <c r="D1840" s="146" t="s">
        <v>230</v>
      </c>
      <c r="E1840" s="171" t="s">
        <v>1</v>
      </c>
      <c r="F1840" s="172" t="s">
        <v>335</v>
      </c>
      <c r="H1840" s="173">
        <v>7</v>
      </c>
      <c r="I1840" s="174"/>
      <c r="L1840" s="170"/>
      <c r="M1840" s="175"/>
      <c r="T1840" s="176"/>
      <c r="AT1840" s="171" t="s">
        <v>230</v>
      </c>
      <c r="AU1840" s="171" t="s">
        <v>129</v>
      </c>
      <c r="AV1840" s="13" t="s">
        <v>138</v>
      </c>
      <c r="AW1840" s="13" t="s">
        <v>32</v>
      </c>
      <c r="AX1840" s="13" t="s">
        <v>77</v>
      </c>
      <c r="AY1840" s="171" t="s">
        <v>120</v>
      </c>
    </row>
    <row r="1841" spans="2:65" s="14" customFormat="1">
      <c r="B1841" s="177"/>
      <c r="D1841" s="146" t="s">
        <v>230</v>
      </c>
      <c r="E1841" s="178" t="s">
        <v>1</v>
      </c>
      <c r="F1841" s="179" t="s">
        <v>304</v>
      </c>
      <c r="H1841" s="180">
        <v>7</v>
      </c>
      <c r="I1841" s="181"/>
      <c r="L1841" s="177"/>
      <c r="M1841" s="182"/>
      <c r="T1841" s="183"/>
      <c r="AT1841" s="178" t="s">
        <v>230</v>
      </c>
      <c r="AU1841" s="178" t="s">
        <v>129</v>
      </c>
      <c r="AV1841" s="14" t="s">
        <v>142</v>
      </c>
      <c r="AW1841" s="14" t="s">
        <v>32</v>
      </c>
      <c r="AX1841" s="14" t="s">
        <v>85</v>
      </c>
      <c r="AY1841" s="178" t="s">
        <v>120</v>
      </c>
    </row>
    <row r="1842" spans="2:65" s="1" customFormat="1" ht="21.75" customHeight="1">
      <c r="B1842" s="132"/>
      <c r="C1842" s="160" t="s">
        <v>3794</v>
      </c>
      <c r="D1842" s="160" t="s">
        <v>254</v>
      </c>
      <c r="E1842" s="161" t="s">
        <v>3795</v>
      </c>
      <c r="F1842" s="162" t="s">
        <v>3796</v>
      </c>
      <c r="G1842" s="163" t="s">
        <v>228</v>
      </c>
      <c r="H1842" s="164">
        <v>7.7</v>
      </c>
      <c r="I1842" s="165"/>
      <c r="J1842" s="166">
        <f>ROUND(I1842*H1842,2)</f>
        <v>0</v>
      </c>
      <c r="K1842" s="162" t="s">
        <v>1</v>
      </c>
      <c r="L1842" s="167"/>
      <c r="M1842" s="168" t="s">
        <v>1</v>
      </c>
      <c r="N1842" s="169" t="s">
        <v>43</v>
      </c>
      <c r="P1842" s="142">
        <f>O1842*H1842</f>
        <v>0</v>
      </c>
      <c r="Q1842" s="142">
        <v>1.9199999999999998E-2</v>
      </c>
      <c r="R1842" s="142">
        <f>Q1842*H1842</f>
        <v>0.14784</v>
      </c>
      <c r="S1842" s="142">
        <v>0</v>
      </c>
      <c r="T1842" s="143">
        <f>S1842*H1842</f>
        <v>0</v>
      </c>
      <c r="AR1842" s="144" t="s">
        <v>375</v>
      </c>
      <c r="AT1842" s="144" t="s">
        <v>254</v>
      </c>
      <c r="AU1842" s="144" t="s">
        <v>129</v>
      </c>
      <c r="AY1842" s="17" t="s">
        <v>120</v>
      </c>
      <c r="BE1842" s="145">
        <f>IF(N1842="základní",J1842,0)</f>
        <v>0</v>
      </c>
      <c r="BF1842" s="145">
        <f>IF(N1842="snížená",J1842,0)</f>
        <v>0</v>
      </c>
      <c r="BG1842" s="145">
        <f>IF(N1842="zákl. přenesená",J1842,0)</f>
        <v>0</v>
      </c>
      <c r="BH1842" s="145">
        <f>IF(N1842="sníž. přenesená",J1842,0)</f>
        <v>0</v>
      </c>
      <c r="BI1842" s="145">
        <f>IF(N1842="nulová",J1842,0)</f>
        <v>0</v>
      </c>
      <c r="BJ1842" s="17" t="s">
        <v>129</v>
      </c>
      <c r="BK1842" s="145">
        <f>ROUND(I1842*H1842,2)</f>
        <v>0</v>
      </c>
      <c r="BL1842" s="17" t="s">
        <v>293</v>
      </c>
      <c r="BM1842" s="144" t="s">
        <v>3797</v>
      </c>
    </row>
    <row r="1843" spans="2:65" s="12" customFormat="1">
      <c r="B1843" s="153"/>
      <c r="D1843" s="146" t="s">
        <v>230</v>
      </c>
      <c r="E1843" s="154" t="s">
        <v>1</v>
      </c>
      <c r="F1843" s="155" t="s">
        <v>3798</v>
      </c>
      <c r="H1843" s="156">
        <v>7.7</v>
      </c>
      <c r="I1843" s="157"/>
      <c r="L1843" s="153"/>
      <c r="M1843" s="158"/>
      <c r="T1843" s="159"/>
      <c r="AT1843" s="154" t="s">
        <v>230</v>
      </c>
      <c r="AU1843" s="154" t="s">
        <v>129</v>
      </c>
      <c r="AV1843" s="12" t="s">
        <v>129</v>
      </c>
      <c r="AW1843" s="12" t="s">
        <v>32</v>
      </c>
      <c r="AX1843" s="12" t="s">
        <v>85</v>
      </c>
      <c r="AY1843" s="154" t="s">
        <v>120</v>
      </c>
    </row>
    <row r="1844" spans="2:65" s="1" customFormat="1" ht="33" customHeight="1">
      <c r="B1844" s="132"/>
      <c r="C1844" s="133" t="s">
        <v>3799</v>
      </c>
      <c r="D1844" s="133" t="s">
        <v>123</v>
      </c>
      <c r="E1844" s="134" t="s">
        <v>3800</v>
      </c>
      <c r="F1844" s="135" t="s">
        <v>3801</v>
      </c>
      <c r="G1844" s="136" t="s">
        <v>228</v>
      </c>
      <c r="H1844" s="137">
        <v>15.6</v>
      </c>
      <c r="I1844" s="138"/>
      <c r="J1844" s="139">
        <f>ROUND(I1844*H1844,2)</f>
        <v>0</v>
      </c>
      <c r="K1844" s="135" t="s">
        <v>127</v>
      </c>
      <c r="L1844" s="32"/>
      <c r="M1844" s="140" t="s">
        <v>1</v>
      </c>
      <c r="N1844" s="141" t="s">
        <v>43</v>
      </c>
      <c r="P1844" s="142">
        <f>O1844*H1844</f>
        <v>0</v>
      </c>
      <c r="Q1844" s="142">
        <v>5.3800000000000002E-3</v>
      </c>
      <c r="R1844" s="142">
        <f>Q1844*H1844</f>
        <v>8.3928000000000003E-2</v>
      </c>
      <c r="S1844" s="142">
        <v>0</v>
      </c>
      <c r="T1844" s="143">
        <f>S1844*H1844</f>
        <v>0</v>
      </c>
      <c r="AR1844" s="144" t="s">
        <v>293</v>
      </c>
      <c r="AT1844" s="144" t="s">
        <v>123</v>
      </c>
      <c r="AU1844" s="144" t="s">
        <v>129</v>
      </c>
      <c r="AY1844" s="17" t="s">
        <v>120</v>
      </c>
      <c r="BE1844" s="145">
        <f>IF(N1844="základní",J1844,0)</f>
        <v>0</v>
      </c>
      <c r="BF1844" s="145">
        <f>IF(N1844="snížená",J1844,0)</f>
        <v>0</v>
      </c>
      <c r="BG1844" s="145">
        <f>IF(N1844="zákl. přenesená",J1844,0)</f>
        <v>0</v>
      </c>
      <c r="BH1844" s="145">
        <f>IF(N1844="sníž. přenesená",J1844,0)</f>
        <v>0</v>
      </c>
      <c r="BI1844" s="145">
        <f>IF(N1844="nulová",J1844,0)</f>
        <v>0</v>
      </c>
      <c r="BJ1844" s="17" t="s">
        <v>129</v>
      </c>
      <c r="BK1844" s="145">
        <f>ROUND(I1844*H1844,2)</f>
        <v>0</v>
      </c>
      <c r="BL1844" s="17" t="s">
        <v>293</v>
      </c>
      <c r="BM1844" s="144" t="s">
        <v>3802</v>
      </c>
    </row>
    <row r="1845" spans="2:65" s="12" customFormat="1">
      <c r="B1845" s="153"/>
      <c r="D1845" s="146" t="s">
        <v>230</v>
      </c>
      <c r="E1845" s="154" t="s">
        <v>1</v>
      </c>
      <c r="F1845" s="155" t="s">
        <v>1009</v>
      </c>
      <c r="H1845" s="156">
        <v>3</v>
      </c>
      <c r="I1845" s="157"/>
      <c r="L1845" s="153"/>
      <c r="M1845" s="158"/>
      <c r="T1845" s="159"/>
      <c r="AT1845" s="154" t="s">
        <v>230</v>
      </c>
      <c r="AU1845" s="154" t="s">
        <v>129</v>
      </c>
      <c r="AV1845" s="12" t="s">
        <v>129</v>
      </c>
      <c r="AW1845" s="12" t="s">
        <v>32</v>
      </c>
      <c r="AX1845" s="12" t="s">
        <v>77</v>
      </c>
      <c r="AY1845" s="154" t="s">
        <v>120</v>
      </c>
    </row>
    <row r="1846" spans="2:65" s="12" customFormat="1">
      <c r="B1846" s="153"/>
      <c r="D1846" s="146" t="s">
        <v>230</v>
      </c>
      <c r="E1846" s="154" t="s">
        <v>1</v>
      </c>
      <c r="F1846" s="155" t="s">
        <v>1010</v>
      </c>
      <c r="H1846" s="156">
        <v>12.6</v>
      </c>
      <c r="I1846" s="157"/>
      <c r="L1846" s="153"/>
      <c r="M1846" s="158"/>
      <c r="T1846" s="159"/>
      <c r="AT1846" s="154" t="s">
        <v>230</v>
      </c>
      <c r="AU1846" s="154" t="s">
        <v>129</v>
      </c>
      <c r="AV1846" s="12" t="s">
        <v>129</v>
      </c>
      <c r="AW1846" s="12" t="s">
        <v>32</v>
      </c>
      <c r="AX1846" s="12" t="s">
        <v>77</v>
      </c>
      <c r="AY1846" s="154" t="s">
        <v>120</v>
      </c>
    </row>
    <row r="1847" spans="2:65" s="13" customFormat="1">
      <c r="B1847" s="170"/>
      <c r="D1847" s="146" t="s">
        <v>230</v>
      </c>
      <c r="E1847" s="171" t="s">
        <v>1</v>
      </c>
      <c r="F1847" s="172" t="s">
        <v>512</v>
      </c>
      <c r="H1847" s="173">
        <v>15.6</v>
      </c>
      <c r="I1847" s="174"/>
      <c r="L1847" s="170"/>
      <c r="M1847" s="175"/>
      <c r="T1847" s="176"/>
      <c r="AT1847" s="171" t="s">
        <v>230</v>
      </c>
      <c r="AU1847" s="171" t="s">
        <v>129</v>
      </c>
      <c r="AV1847" s="13" t="s">
        <v>138</v>
      </c>
      <c r="AW1847" s="13" t="s">
        <v>32</v>
      </c>
      <c r="AX1847" s="13" t="s">
        <v>77</v>
      </c>
      <c r="AY1847" s="171" t="s">
        <v>120</v>
      </c>
    </row>
    <row r="1848" spans="2:65" s="14" customFormat="1">
      <c r="B1848" s="177"/>
      <c r="D1848" s="146" t="s">
        <v>230</v>
      </c>
      <c r="E1848" s="178" t="s">
        <v>1</v>
      </c>
      <c r="F1848" s="179" t="s">
        <v>304</v>
      </c>
      <c r="H1848" s="180">
        <v>15.6</v>
      </c>
      <c r="I1848" s="181"/>
      <c r="L1848" s="177"/>
      <c r="M1848" s="182"/>
      <c r="T1848" s="183"/>
      <c r="AT1848" s="178" t="s">
        <v>230</v>
      </c>
      <c r="AU1848" s="178" t="s">
        <v>129</v>
      </c>
      <c r="AV1848" s="14" t="s">
        <v>142</v>
      </c>
      <c r="AW1848" s="14" t="s">
        <v>32</v>
      </c>
      <c r="AX1848" s="14" t="s">
        <v>85</v>
      </c>
      <c r="AY1848" s="178" t="s">
        <v>120</v>
      </c>
    </row>
    <row r="1849" spans="2:65" s="1" customFormat="1" ht="24.2" customHeight="1">
      <c r="B1849" s="132"/>
      <c r="C1849" s="160" t="s">
        <v>3803</v>
      </c>
      <c r="D1849" s="160" t="s">
        <v>254</v>
      </c>
      <c r="E1849" s="161" t="s">
        <v>3804</v>
      </c>
      <c r="F1849" s="162" t="s">
        <v>3805</v>
      </c>
      <c r="G1849" s="163" t="s">
        <v>228</v>
      </c>
      <c r="H1849" s="164">
        <v>17.16</v>
      </c>
      <c r="I1849" s="165"/>
      <c r="J1849" s="166">
        <f>ROUND(I1849*H1849,2)</f>
        <v>0</v>
      </c>
      <c r="K1849" s="162" t="s">
        <v>1</v>
      </c>
      <c r="L1849" s="167"/>
      <c r="M1849" s="168" t="s">
        <v>1</v>
      </c>
      <c r="N1849" s="169" t="s">
        <v>43</v>
      </c>
      <c r="P1849" s="142">
        <f>O1849*H1849</f>
        <v>0</v>
      </c>
      <c r="Q1849" s="142">
        <v>1.9199999999999998E-2</v>
      </c>
      <c r="R1849" s="142">
        <f>Q1849*H1849</f>
        <v>0.32947199999999999</v>
      </c>
      <c r="S1849" s="142">
        <v>0</v>
      </c>
      <c r="T1849" s="143">
        <f>S1849*H1849</f>
        <v>0</v>
      </c>
      <c r="AR1849" s="144" t="s">
        <v>375</v>
      </c>
      <c r="AT1849" s="144" t="s">
        <v>254</v>
      </c>
      <c r="AU1849" s="144" t="s">
        <v>129</v>
      </c>
      <c r="AY1849" s="17" t="s">
        <v>120</v>
      </c>
      <c r="BE1849" s="145">
        <f>IF(N1849="základní",J1849,0)</f>
        <v>0</v>
      </c>
      <c r="BF1849" s="145">
        <f>IF(N1849="snížená",J1849,0)</f>
        <v>0</v>
      </c>
      <c r="BG1849" s="145">
        <f>IF(N1849="zákl. přenesená",J1849,0)</f>
        <v>0</v>
      </c>
      <c r="BH1849" s="145">
        <f>IF(N1849="sníž. přenesená",J1849,0)</f>
        <v>0</v>
      </c>
      <c r="BI1849" s="145">
        <f>IF(N1849="nulová",J1849,0)</f>
        <v>0</v>
      </c>
      <c r="BJ1849" s="17" t="s">
        <v>129</v>
      </c>
      <c r="BK1849" s="145">
        <f>ROUND(I1849*H1849,2)</f>
        <v>0</v>
      </c>
      <c r="BL1849" s="17" t="s">
        <v>293</v>
      </c>
      <c r="BM1849" s="144" t="s">
        <v>3806</v>
      </c>
    </row>
    <row r="1850" spans="2:65" s="12" customFormat="1">
      <c r="B1850" s="153"/>
      <c r="D1850" s="146" t="s">
        <v>230</v>
      </c>
      <c r="E1850" s="154" t="s">
        <v>1</v>
      </c>
      <c r="F1850" s="155" t="s">
        <v>3807</v>
      </c>
      <c r="H1850" s="156">
        <v>17.16</v>
      </c>
      <c r="I1850" s="157"/>
      <c r="L1850" s="153"/>
      <c r="M1850" s="158"/>
      <c r="T1850" s="159"/>
      <c r="AT1850" s="154" t="s">
        <v>230</v>
      </c>
      <c r="AU1850" s="154" t="s">
        <v>129</v>
      </c>
      <c r="AV1850" s="12" t="s">
        <v>129</v>
      </c>
      <c r="AW1850" s="12" t="s">
        <v>32</v>
      </c>
      <c r="AX1850" s="12" t="s">
        <v>85</v>
      </c>
      <c r="AY1850" s="154" t="s">
        <v>120</v>
      </c>
    </row>
    <row r="1851" spans="2:65" s="1" customFormat="1" ht="37.9" customHeight="1">
      <c r="B1851" s="132"/>
      <c r="C1851" s="133" t="s">
        <v>3808</v>
      </c>
      <c r="D1851" s="133" t="s">
        <v>123</v>
      </c>
      <c r="E1851" s="134" t="s">
        <v>3809</v>
      </c>
      <c r="F1851" s="135" t="s">
        <v>3810</v>
      </c>
      <c r="G1851" s="136" t="s">
        <v>228</v>
      </c>
      <c r="H1851" s="137">
        <v>5</v>
      </c>
      <c r="I1851" s="138"/>
      <c r="J1851" s="139">
        <f>ROUND(I1851*H1851,2)</f>
        <v>0</v>
      </c>
      <c r="K1851" s="135" t="s">
        <v>127</v>
      </c>
      <c r="L1851" s="32"/>
      <c r="M1851" s="140" t="s">
        <v>1</v>
      </c>
      <c r="N1851" s="141" t="s">
        <v>43</v>
      </c>
      <c r="P1851" s="142">
        <f>O1851*H1851</f>
        <v>0</v>
      </c>
      <c r="Q1851" s="142">
        <v>6.1700000000000001E-3</v>
      </c>
      <c r="R1851" s="142">
        <f>Q1851*H1851</f>
        <v>3.0850000000000002E-2</v>
      </c>
      <c r="S1851" s="142">
        <v>0</v>
      </c>
      <c r="T1851" s="143">
        <f>S1851*H1851</f>
        <v>0</v>
      </c>
      <c r="AR1851" s="144" t="s">
        <v>293</v>
      </c>
      <c r="AT1851" s="144" t="s">
        <v>123</v>
      </c>
      <c r="AU1851" s="144" t="s">
        <v>129</v>
      </c>
      <c r="AY1851" s="17" t="s">
        <v>120</v>
      </c>
      <c r="BE1851" s="145">
        <f>IF(N1851="základní",J1851,0)</f>
        <v>0</v>
      </c>
      <c r="BF1851" s="145">
        <f>IF(N1851="snížená",J1851,0)</f>
        <v>0</v>
      </c>
      <c r="BG1851" s="145">
        <f>IF(N1851="zákl. přenesená",J1851,0)</f>
        <v>0</v>
      </c>
      <c r="BH1851" s="145">
        <f>IF(N1851="sníž. přenesená",J1851,0)</f>
        <v>0</v>
      </c>
      <c r="BI1851" s="145">
        <f>IF(N1851="nulová",J1851,0)</f>
        <v>0</v>
      </c>
      <c r="BJ1851" s="17" t="s">
        <v>129</v>
      </c>
      <c r="BK1851" s="145">
        <f>ROUND(I1851*H1851,2)</f>
        <v>0</v>
      </c>
      <c r="BL1851" s="17" t="s">
        <v>293</v>
      </c>
      <c r="BM1851" s="144" t="s">
        <v>3811</v>
      </c>
    </row>
    <row r="1852" spans="2:65" s="12" customFormat="1">
      <c r="B1852" s="153"/>
      <c r="D1852" s="146" t="s">
        <v>230</v>
      </c>
      <c r="E1852" s="154" t="s">
        <v>1</v>
      </c>
      <c r="F1852" s="155" t="s">
        <v>3734</v>
      </c>
      <c r="H1852" s="156">
        <v>5</v>
      </c>
      <c r="I1852" s="157"/>
      <c r="L1852" s="153"/>
      <c r="M1852" s="158"/>
      <c r="T1852" s="159"/>
      <c r="AT1852" s="154" t="s">
        <v>230</v>
      </c>
      <c r="AU1852" s="154" t="s">
        <v>129</v>
      </c>
      <c r="AV1852" s="12" t="s">
        <v>129</v>
      </c>
      <c r="AW1852" s="12" t="s">
        <v>32</v>
      </c>
      <c r="AX1852" s="12" t="s">
        <v>77</v>
      </c>
      <c r="AY1852" s="154" t="s">
        <v>120</v>
      </c>
    </row>
    <row r="1853" spans="2:65" s="13" customFormat="1">
      <c r="B1853" s="170"/>
      <c r="D1853" s="146" t="s">
        <v>230</v>
      </c>
      <c r="E1853" s="171" t="s">
        <v>1</v>
      </c>
      <c r="F1853" s="172" t="s">
        <v>335</v>
      </c>
      <c r="H1853" s="173">
        <v>5</v>
      </c>
      <c r="I1853" s="174"/>
      <c r="L1853" s="170"/>
      <c r="M1853" s="175"/>
      <c r="T1853" s="176"/>
      <c r="AT1853" s="171" t="s">
        <v>230</v>
      </c>
      <c r="AU1853" s="171" t="s">
        <v>129</v>
      </c>
      <c r="AV1853" s="13" t="s">
        <v>138</v>
      </c>
      <c r="AW1853" s="13" t="s">
        <v>32</v>
      </c>
      <c r="AX1853" s="13" t="s">
        <v>77</v>
      </c>
      <c r="AY1853" s="171" t="s">
        <v>120</v>
      </c>
    </row>
    <row r="1854" spans="2:65" s="14" customFormat="1">
      <c r="B1854" s="177"/>
      <c r="D1854" s="146" t="s">
        <v>230</v>
      </c>
      <c r="E1854" s="178" t="s">
        <v>1</v>
      </c>
      <c r="F1854" s="179" t="s">
        <v>304</v>
      </c>
      <c r="H1854" s="180">
        <v>5</v>
      </c>
      <c r="I1854" s="181"/>
      <c r="L1854" s="177"/>
      <c r="M1854" s="182"/>
      <c r="T1854" s="183"/>
      <c r="AT1854" s="178" t="s">
        <v>230</v>
      </c>
      <c r="AU1854" s="178" t="s">
        <v>129</v>
      </c>
      <c r="AV1854" s="14" t="s">
        <v>142</v>
      </c>
      <c r="AW1854" s="14" t="s">
        <v>32</v>
      </c>
      <c r="AX1854" s="14" t="s">
        <v>85</v>
      </c>
      <c r="AY1854" s="178" t="s">
        <v>120</v>
      </c>
    </row>
    <row r="1855" spans="2:65" s="1" customFormat="1" ht="24.2" customHeight="1">
      <c r="B1855" s="132"/>
      <c r="C1855" s="160" t="s">
        <v>3812</v>
      </c>
      <c r="D1855" s="160" t="s">
        <v>254</v>
      </c>
      <c r="E1855" s="161" t="s">
        <v>3813</v>
      </c>
      <c r="F1855" s="162" t="s">
        <v>3814</v>
      </c>
      <c r="G1855" s="163" t="s">
        <v>228</v>
      </c>
      <c r="H1855" s="164">
        <v>5.5</v>
      </c>
      <c r="I1855" s="165"/>
      <c r="J1855" s="166">
        <f>ROUND(I1855*H1855,2)</f>
        <v>0</v>
      </c>
      <c r="K1855" s="162" t="s">
        <v>1</v>
      </c>
      <c r="L1855" s="167"/>
      <c r="M1855" s="168" t="s">
        <v>1</v>
      </c>
      <c r="N1855" s="169" t="s">
        <v>43</v>
      </c>
      <c r="P1855" s="142">
        <f>O1855*H1855</f>
        <v>0</v>
      </c>
      <c r="Q1855" s="142">
        <v>1.9199999999999998E-2</v>
      </c>
      <c r="R1855" s="142">
        <f>Q1855*H1855</f>
        <v>0.10559999999999999</v>
      </c>
      <c r="S1855" s="142">
        <v>0</v>
      </c>
      <c r="T1855" s="143">
        <f>S1855*H1855</f>
        <v>0</v>
      </c>
      <c r="AR1855" s="144" t="s">
        <v>375</v>
      </c>
      <c r="AT1855" s="144" t="s">
        <v>254</v>
      </c>
      <c r="AU1855" s="144" t="s">
        <v>129</v>
      </c>
      <c r="AY1855" s="17" t="s">
        <v>120</v>
      </c>
      <c r="BE1855" s="145">
        <f>IF(N1855="základní",J1855,0)</f>
        <v>0</v>
      </c>
      <c r="BF1855" s="145">
        <f>IF(N1855="snížená",J1855,0)</f>
        <v>0</v>
      </c>
      <c r="BG1855" s="145">
        <f>IF(N1855="zákl. přenesená",J1855,0)</f>
        <v>0</v>
      </c>
      <c r="BH1855" s="145">
        <f>IF(N1855="sníž. přenesená",J1855,0)</f>
        <v>0</v>
      </c>
      <c r="BI1855" s="145">
        <f>IF(N1855="nulová",J1855,0)</f>
        <v>0</v>
      </c>
      <c r="BJ1855" s="17" t="s">
        <v>129</v>
      </c>
      <c r="BK1855" s="145">
        <f>ROUND(I1855*H1855,2)</f>
        <v>0</v>
      </c>
      <c r="BL1855" s="17" t="s">
        <v>293</v>
      </c>
      <c r="BM1855" s="144" t="s">
        <v>3815</v>
      </c>
    </row>
    <row r="1856" spans="2:65" s="12" customFormat="1">
      <c r="B1856" s="153"/>
      <c r="D1856" s="146" t="s">
        <v>230</v>
      </c>
      <c r="E1856" s="154" t="s">
        <v>1</v>
      </c>
      <c r="F1856" s="155" t="s">
        <v>3816</v>
      </c>
      <c r="H1856" s="156">
        <v>5.5</v>
      </c>
      <c r="I1856" s="157"/>
      <c r="L1856" s="153"/>
      <c r="M1856" s="158"/>
      <c r="T1856" s="159"/>
      <c r="AT1856" s="154" t="s">
        <v>230</v>
      </c>
      <c r="AU1856" s="154" t="s">
        <v>129</v>
      </c>
      <c r="AV1856" s="12" t="s">
        <v>129</v>
      </c>
      <c r="AW1856" s="12" t="s">
        <v>32</v>
      </c>
      <c r="AX1856" s="12" t="s">
        <v>85</v>
      </c>
      <c r="AY1856" s="154" t="s">
        <v>120</v>
      </c>
    </row>
    <row r="1857" spans="2:65" s="1" customFormat="1" ht="33" customHeight="1">
      <c r="B1857" s="132"/>
      <c r="C1857" s="133" t="s">
        <v>3817</v>
      </c>
      <c r="D1857" s="133" t="s">
        <v>123</v>
      </c>
      <c r="E1857" s="134" t="s">
        <v>3818</v>
      </c>
      <c r="F1857" s="135" t="s">
        <v>3819</v>
      </c>
      <c r="G1857" s="136" t="s">
        <v>228</v>
      </c>
      <c r="H1857" s="137">
        <v>27.6</v>
      </c>
      <c r="I1857" s="138"/>
      <c r="J1857" s="139">
        <f>ROUND(I1857*H1857,2)</f>
        <v>0</v>
      </c>
      <c r="K1857" s="135" t="s">
        <v>127</v>
      </c>
      <c r="L1857" s="32"/>
      <c r="M1857" s="140" t="s">
        <v>1</v>
      </c>
      <c r="N1857" s="141" t="s">
        <v>43</v>
      </c>
      <c r="P1857" s="142">
        <f>O1857*H1857</f>
        <v>0</v>
      </c>
      <c r="Q1857" s="142">
        <v>0</v>
      </c>
      <c r="R1857" s="142">
        <f>Q1857*H1857</f>
        <v>0</v>
      </c>
      <c r="S1857" s="142">
        <v>0</v>
      </c>
      <c r="T1857" s="143">
        <f>S1857*H1857</f>
        <v>0</v>
      </c>
      <c r="AR1857" s="144" t="s">
        <v>293</v>
      </c>
      <c r="AT1857" s="144" t="s">
        <v>123</v>
      </c>
      <c r="AU1857" s="144" t="s">
        <v>129</v>
      </c>
      <c r="AY1857" s="17" t="s">
        <v>120</v>
      </c>
      <c r="BE1857" s="145">
        <f>IF(N1857="základní",J1857,0)</f>
        <v>0</v>
      </c>
      <c r="BF1857" s="145">
        <f>IF(N1857="snížená",J1857,0)</f>
        <v>0</v>
      </c>
      <c r="BG1857" s="145">
        <f>IF(N1857="zákl. přenesená",J1857,0)</f>
        <v>0</v>
      </c>
      <c r="BH1857" s="145">
        <f>IF(N1857="sníž. přenesená",J1857,0)</f>
        <v>0</v>
      </c>
      <c r="BI1857" s="145">
        <f>IF(N1857="nulová",J1857,0)</f>
        <v>0</v>
      </c>
      <c r="BJ1857" s="17" t="s">
        <v>129</v>
      </c>
      <c r="BK1857" s="145">
        <f>ROUND(I1857*H1857,2)</f>
        <v>0</v>
      </c>
      <c r="BL1857" s="17" t="s">
        <v>293</v>
      </c>
      <c r="BM1857" s="144" t="s">
        <v>3820</v>
      </c>
    </row>
    <row r="1858" spans="2:65" s="12" customFormat="1">
      <c r="B1858" s="153"/>
      <c r="D1858" s="146" t="s">
        <v>230</v>
      </c>
      <c r="E1858" s="154" t="s">
        <v>1</v>
      </c>
      <c r="F1858" s="155" t="s">
        <v>3821</v>
      </c>
      <c r="H1858" s="156">
        <v>27.6</v>
      </c>
      <c r="I1858" s="157"/>
      <c r="L1858" s="153"/>
      <c r="M1858" s="158"/>
      <c r="T1858" s="159"/>
      <c r="AT1858" s="154" t="s">
        <v>230</v>
      </c>
      <c r="AU1858" s="154" t="s">
        <v>129</v>
      </c>
      <c r="AV1858" s="12" t="s">
        <v>129</v>
      </c>
      <c r="AW1858" s="12" t="s">
        <v>32</v>
      </c>
      <c r="AX1858" s="12" t="s">
        <v>85</v>
      </c>
      <c r="AY1858" s="154" t="s">
        <v>120</v>
      </c>
    </row>
    <row r="1859" spans="2:65" s="1" customFormat="1" ht="37.9" customHeight="1">
      <c r="B1859" s="132"/>
      <c r="C1859" s="133" t="s">
        <v>3822</v>
      </c>
      <c r="D1859" s="133" t="s">
        <v>123</v>
      </c>
      <c r="E1859" s="134" t="s">
        <v>3823</v>
      </c>
      <c r="F1859" s="135" t="s">
        <v>3824</v>
      </c>
      <c r="G1859" s="136" t="s">
        <v>228</v>
      </c>
      <c r="H1859" s="137">
        <v>26.6</v>
      </c>
      <c r="I1859" s="138"/>
      <c r="J1859" s="139">
        <f>ROUND(I1859*H1859,2)</f>
        <v>0</v>
      </c>
      <c r="K1859" s="135" t="s">
        <v>127</v>
      </c>
      <c r="L1859" s="32"/>
      <c r="M1859" s="140" t="s">
        <v>1</v>
      </c>
      <c r="N1859" s="141" t="s">
        <v>43</v>
      </c>
      <c r="P1859" s="142">
        <f>O1859*H1859</f>
        <v>0</v>
      </c>
      <c r="Q1859" s="142">
        <v>4.5999999999999999E-3</v>
      </c>
      <c r="R1859" s="142">
        <f>Q1859*H1859</f>
        <v>0.12236000000000001</v>
      </c>
      <c r="S1859" s="142">
        <v>0</v>
      </c>
      <c r="T1859" s="143">
        <f>S1859*H1859</f>
        <v>0</v>
      </c>
      <c r="AR1859" s="144" t="s">
        <v>293</v>
      </c>
      <c r="AT1859" s="144" t="s">
        <v>123</v>
      </c>
      <c r="AU1859" s="144" t="s">
        <v>129</v>
      </c>
      <c r="AY1859" s="17" t="s">
        <v>120</v>
      </c>
      <c r="BE1859" s="145">
        <f>IF(N1859="základní",J1859,0)</f>
        <v>0</v>
      </c>
      <c r="BF1859" s="145">
        <f>IF(N1859="snížená",J1859,0)</f>
        <v>0</v>
      </c>
      <c r="BG1859" s="145">
        <f>IF(N1859="zákl. přenesená",J1859,0)</f>
        <v>0</v>
      </c>
      <c r="BH1859" s="145">
        <f>IF(N1859="sníž. přenesená",J1859,0)</f>
        <v>0</v>
      </c>
      <c r="BI1859" s="145">
        <f>IF(N1859="nulová",J1859,0)</f>
        <v>0</v>
      </c>
      <c r="BJ1859" s="17" t="s">
        <v>129</v>
      </c>
      <c r="BK1859" s="145">
        <f>ROUND(I1859*H1859,2)</f>
        <v>0</v>
      </c>
      <c r="BL1859" s="17" t="s">
        <v>293</v>
      </c>
      <c r="BM1859" s="144" t="s">
        <v>3825</v>
      </c>
    </row>
    <row r="1860" spans="2:65" s="12" customFormat="1">
      <c r="B1860" s="153"/>
      <c r="D1860" s="146" t="s">
        <v>230</v>
      </c>
      <c r="E1860" s="154" t="s">
        <v>1</v>
      </c>
      <c r="F1860" s="155" t="s">
        <v>1325</v>
      </c>
      <c r="H1860" s="156">
        <v>17</v>
      </c>
      <c r="I1860" s="157"/>
      <c r="L1860" s="153"/>
      <c r="M1860" s="158"/>
      <c r="T1860" s="159"/>
      <c r="AT1860" s="154" t="s">
        <v>230</v>
      </c>
      <c r="AU1860" s="154" t="s">
        <v>129</v>
      </c>
      <c r="AV1860" s="12" t="s">
        <v>129</v>
      </c>
      <c r="AW1860" s="12" t="s">
        <v>32</v>
      </c>
      <c r="AX1860" s="12" t="s">
        <v>77</v>
      </c>
      <c r="AY1860" s="154" t="s">
        <v>120</v>
      </c>
    </row>
    <row r="1861" spans="2:65" s="13" customFormat="1">
      <c r="B1861" s="170"/>
      <c r="D1861" s="146" t="s">
        <v>230</v>
      </c>
      <c r="E1861" s="171" t="s">
        <v>1</v>
      </c>
      <c r="F1861" s="172" t="s">
        <v>335</v>
      </c>
      <c r="H1861" s="173">
        <v>17</v>
      </c>
      <c r="I1861" s="174"/>
      <c r="L1861" s="170"/>
      <c r="M1861" s="175"/>
      <c r="T1861" s="176"/>
      <c r="AT1861" s="171" t="s">
        <v>230</v>
      </c>
      <c r="AU1861" s="171" t="s">
        <v>129</v>
      </c>
      <c r="AV1861" s="13" t="s">
        <v>138</v>
      </c>
      <c r="AW1861" s="13" t="s">
        <v>32</v>
      </c>
      <c r="AX1861" s="13" t="s">
        <v>77</v>
      </c>
      <c r="AY1861" s="171" t="s">
        <v>120</v>
      </c>
    </row>
    <row r="1862" spans="2:65" s="12" customFormat="1">
      <c r="B1862" s="153"/>
      <c r="D1862" s="146" t="s">
        <v>230</v>
      </c>
      <c r="E1862" s="154" t="s">
        <v>1</v>
      </c>
      <c r="F1862" s="155" t="s">
        <v>1326</v>
      </c>
      <c r="H1862" s="156">
        <v>9.6</v>
      </c>
      <c r="I1862" s="157"/>
      <c r="L1862" s="153"/>
      <c r="M1862" s="158"/>
      <c r="T1862" s="159"/>
      <c r="AT1862" s="154" t="s">
        <v>230</v>
      </c>
      <c r="AU1862" s="154" t="s">
        <v>129</v>
      </c>
      <c r="AV1862" s="12" t="s">
        <v>129</v>
      </c>
      <c r="AW1862" s="12" t="s">
        <v>32</v>
      </c>
      <c r="AX1862" s="12" t="s">
        <v>77</v>
      </c>
      <c r="AY1862" s="154" t="s">
        <v>120</v>
      </c>
    </row>
    <row r="1863" spans="2:65" s="13" customFormat="1">
      <c r="B1863" s="170"/>
      <c r="D1863" s="146" t="s">
        <v>230</v>
      </c>
      <c r="E1863" s="171" t="s">
        <v>1</v>
      </c>
      <c r="F1863" s="172" t="s">
        <v>512</v>
      </c>
      <c r="H1863" s="173">
        <v>9.6</v>
      </c>
      <c r="I1863" s="174"/>
      <c r="L1863" s="170"/>
      <c r="M1863" s="175"/>
      <c r="T1863" s="176"/>
      <c r="AT1863" s="171" t="s">
        <v>230</v>
      </c>
      <c r="AU1863" s="171" t="s">
        <v>129</v>
      </c>
      <c r="AV1863" s="13" t="s">
        <v>138</v>
      </c>
      <c r="AW1863" s="13" t="s">
        <v>32</v>
      </c>
      <c r="AX1863" s="13" t="s">
        <v>77</v>
      </c>
      <c r="AY1863" s="171" t="s">
        <v>120</v>
      </c>
    </row>
    <row r="1864" spans="2:65" s="14" customFormat="1">
      <c r="B1864" s="177"/>
      <c r="D1864" s="146" t="s">
        <v>230</v>
      </c>
      <c r="E1864" s="178" t="s">
        <v>1</v>
      </c>
      <c r="F1864" s="179" t="s">
        <v>304</v>
      </c>
      <c r="H1864" s="180">
        <v>26.6</v>
      </c>
      <c r="I1864" s="181"/>
      <c r="L1864" s="177"/>
      <c r="M1864" s="182"/>
      <c r="T1864" s="183"/>
      <c r="AT1864" s="178" t="s">
        <v>230</v>
      </c>
      <c r="AU1864" s="178" t="s">
        <v>129</v>
      </c>
      <c r="AV1864" s="14" t="s">
        <v>142</v>
      </c>
      <c r="AW1864" s="14" t="s">
        <v>32</v>
      </c>
      <c r="AX1864" s="14" t="s">
        <v>85</v>
      </c>
      <c r="AY1864" s="178" t="s">
        <v>120</v>
      </c>
    </row>
    <row r="1865" spans="2:65" s="1" customFormat="1" ht="21.75" customHeight="1">
      <c r="B1865" s="132"/>
      <c r="C1865" s="160" t="s">
        <v>3826</v>
      </c>
      <c r="D1865" s="160" t="s">
        <v>254</v>
      </c>
      <c r="E1865" s="161" t="s">
        <v>3795</v>
      </c>
      <c r="F1865" s="162" t="s">
        <v>3796</v>
      </c>
      <c r="G1865" s="163" t="s">
        <v>228</v>
      </c>
      <c r="H1865" s="164">
        <v>29.26</v>
      </c>
      <c r="I1865" s="165"/>
      <c r="J1865" s="166">
        <f>ROUND(I1865*H1865,2)</f>
        <v>0</v>
      </c>
      <c r="K1865" s="162" t="s">
        <v>1</v>
      </c>
      <c r="L1865" s="167"/>
      <c r="M1865" s="168" t="s">
        <v>1</v>
      </c>
      <c r="N1865" s="169" t="s">
        <v>43</v>
      </c>
      <c r="P1865" s="142">
        <f>O1865*H1865</f>
        <v>0</v>
      </c>
      <c r="Q1865" s="142">
        <v>1.9199999999999998E-2</v>
      </c>
      <c r="R1865" s="142">
        <f>Q1865*H1865</f>
        <v>0.56179199999999996</v>
      </c>
      <c r="S1865" s="142">
        <v>0</v>
      </c>
      <c r="T1865" s="143">
        <f>S1865*H1865</f>
        <v>0</v>
      </c>
      <c r="AR1865" s="144" t="s">
        <v>375</v>
      </c>
      <c r="AT1865" s="144" t="s">
        <v>254</v>
      </c>
      <c r="AU1865" s="144" t="s">
        <v>129</v>
      </c>
      <c r="AY1865" s="17" t="s">
        <v>120</v>
      </c>
      <c r="BE1865" s="145">
        <f>IF(N1865="základní",J1865,0)</f>
        <v>0</v>
      </c>
      <c r="BF1865" s="145">
        <f>IF(N1865="snížená",J1865,0)</f>
        <v>0</v>
      </c>
      <c r="BG1865" s="145">
        <f>IF(N1865="zákl. přenesená",J1865,0)</f>
        <v>0</v>
      </c>
      <c r="BH1865" s="145">
        <f>IF(N1865="sníž. přenesená",J1865,0)</f>
        <v>0</v>
      </c>
      <c r="BI1865" s="145">
        <f>IF(N1865="nulová",J1865,0)</f>
        <v>0</v>
      </c>
      <c r="BJ1865" s="17" t="s">
        <v>129</v>
      </c>
      <c r="BK1865" s="145">
        <f>ROUND(I1865*H1865,2)</f>
        <v>0</v>
      </c>
      <c r="BL1865" s="17" t="s">
        <v>293</v>
      </c>
      <c r="BM1865" s="144" t="s">
        <v>3827</v>
      </c>
    </row>
    <row r="1866" spans="2:65" s="12" customFormat="1">
      <c r="B1866" s="153"/>
      <c r="D1866" s="146" t="s">
        <v>230</v>
      </c>
      <c r="E1866" s="154" t="s">
        <v>1</v>
      </c>
      <c r="F1866" s="155" t="s">
        <v>1340</v>
      </c>
      <c r="H1866" s="156">
        <v>29.26</v>
      </c>
      <c r="I1866" s="157"/>
      <c r="L1866" s="153"/>
      <c r="M1866" s="158"/>
      <c r="T1866" s="159"/>
      <c r="AT1866" s="154" t="s">
        <v>230</v>
      </c>
      <c r="AU1866" s="154" t="s">
        <v>129</v>
      </c>
      <c r="AV1866" s="12" t="s">
        <v>129</v>
      </c>
      <c r="AW1866" s="12" t="s">
        <v>32</v>
      </c>
      <c r="AX1866" s="12" t="s">
        <v>85</v>
      </c>
      <c r="AY1866" s="154" t="s">
        <v>120</v>
      </c>
    </row>
    <row r="1867" spans="2:65" s="1" customFormat="1" ht="37.9" customHeight="1">
      <c r="B1867" s="132"/>
      <c r="C1867" s="133" t="s">
        <v>3828</v>
      </c>
      <c r="D1867" s="133" t="s">
        <v>123</v>
      </c>
      <c r="E1867" s="134" t="s">
        <v>3829</v>
      </c>
      <c r="F1867" s="135" t="s">
        <v>3830</v>
      </c>
      <c r="G1867" s="136" t="s">
        <v>228</v>
      </c>
      <c r="H1867" s="137">
        <v>26.6</v>
      </c>
      <c r="I1867" s="138"/>
      <c r="J1867" s="139">
        <f>ROUND(I1867*H1867,2)</f>
        <v>0</v>
      </c>
      <c r="K1867" s="135" t="s">
        <v>127</v>
      </c>
      <c r="L1867" s="32"/>
      <c r="M1867" s="140" t="s">
        <v>1</v>
      </c>
      <c r="N1867" s="141" t="s">
        <v>43</v>
      </c>
      <c r="P1867" s="142">
        <f>O1867*H1867</f>
        <v>0</v>
      </c>
      <c r="Q1867" s="142">
        <v>0</v>
      </c>
      <c r="R1867" s="142">
        <f>Q1867*H1867</f>
        <v>0</v>
      </c>
      <c r="S1867" s="142">
        <v>0</v>
      </c>
      <c r="T1867" s="143">
        <f>S1867*H1867</f>
        <v>0</v>
      </c>
      <c r="AR1867" s="144" t="s">
        <v>293</v>
      </c>
      <c r="AT1867" s="144" t="s">
        <v>123</v>
      </c>
      <c r="AU1867" s="144" t="s">
        <v>129</v>
      </c>
      <c r="AY1867" s="17" t="s">
        <v>120</v>
      </c>
      <c r="BE1867" s="145">
        <f>IF(N1867="základní",J1867,0)</f>
        <v>0</v>
      </c>
      <c r="BF1867" s="145">
        <f>IF(N1867="snížená",J1867,0)</f>
        <v>0</v>
      </c>
      <c r="BG1867" s="145">
        <f>IF(N1867="zákl. přenesená",J1867,0)</f>
        <v>0</v>
      </c>
      <c r="BH1867" s="145">
        <f>IF(N1867="sníž. přenesená",J1867,0)</f>
        <v>0</v>
      </c>
      <c r="BI1867" s="145">
        <f>IF(N1867="nulová",J1867,0)</f>
        <v>0</v>
      </c>
      <c r="BJ1867" s="17" t="s">
        <v>129</v>
      </c>
      <c r="BK1867" s="145">
        <f>ROUND(I1867*H1867,2)</f>
        <v>0</v>
      </c>
      <c r="BL1867" s="17" t="s">
        <v>293</v>
      </c>
      <c r="BM1867" s="144" t="s">
        <v>3831</v>
      </c>
    </row>
    <row r="1868" spans="2:65" s="12" customFormat="1">
      <c r="B1868" s="153"/>
      <c r="D1868" s="146" t="s">
        <v>230</v>
      </c>
      <c r="E1868" s="154" t="s">
        <v>1</v>
      </c>
      <c r="F1868" s="155" t="s">
        <v>1325</v>
      </c>
      <c r="H1868" s="156">
        <v>17</v>
      </c>
      <c r="I1868" s="157"/>
      <c r="L1868" s="153"/>
      <c r="M1868" s="158"/>
      <c r="T1868" s="159"/>
      <c r="AT1868" s="154" t="s">
        <v>230</v>
      </c>
      <c r="AU1868" s="154" t="s">
        <v>129</v>
      </c>
      <c r="AV1868" s="12" t="s">
        <v>129</v>
      </c>
      <c r="AW1868" s="12" t="s">
        <v>32</v>
      </c>
      <c r="AX1868" s="12" t="s">
        <v>77</v>
      </c>
      <c r="AY1868" s="154" t="s">
        <v>120</v>
      </c>
    </row>
    <row r="1869" spans="2:65" s="13" customFormat="1">
      <c r="B1869" s="170"/>
      <c r="D1869" s="146" t="s">
        <v>230</v>
      </c>
      <c r="E1869" s="171" t="s">
        <v>1</v>
      </c>
      <c r="F1869" s="172" t="s">
        <v>335</v>
      </c>
      <c r="H1869" s="173">
        <v>17</v>
      </c>
      <c r="I1869" s="174"/>
      <c r="L1869" s="170"/>
      <c r="M1869" s="175"/>
      <c r="T1869" s="176"/>
      <c r="AT1869" s="171" t="s">
        <v>230</v>
      </c>
      <c r="AU1869" s="171" t="s">
        <v>129</v>
      </c>
      <c r="AV1869" s="13" t="s">
        <v>138</v>
      </c>
      <c r="AW1869" s="13" t="s">
        <v>32</v>
      </c>
      <c r="AX1869" s="13" t="s">
        <v>77</v>
      </c>
      <c r="AY1869" s="171" t="s">
        <v>120</v>
      </c>
    </row>
    <row r="1870" spans="2:65" s="12" customFormat="1">
      <c r="B1870" s="153"/>
      <c r="D1870" s="146" t="s">
        <v>230</v>
      </c>
      <c r="E1870" s="154" t="s">
        <v>1</v>
      </c>
      <c r="F1870" s="155" t="s">
        <v>1326</v>
      </c>
      <c r="H1870" s="156">
        <v>9.6</v>
      </c>
      <c r="I1870" s="157"/>
      <c r="L1870" s="153"/>
      <c r="M1870" s="158"/>
      <c r="T1870" s="159"/>
      <c r="AT1870" s="154" t="s">
        <v>230</v>
      </c>
      <c r="AU1870" s="154" t="s">
        <v>129</v>
      </c>
      <c r="AV1870" s="12" t="s">
        <v>129</v>
      </c>
      <c r="AW1870" s="12" t="s">
        <v>32</v>
      </c>
      <c r="AX1870" s="12" t="s">
        <v>77</v>
      </c>
      <c r="AY1870" s="154" t="s">
        <v>120</v>
      </c>
    </row>
    <row r="1871" spans="2:65" s="13" customFormat="1">
      <c r="B1871" s="170"/>
      <c r="D1871" s="146" t="s">
        <v>230</v>
      </c>
      <c r="E1871" s="171" t="s">
        <v>1</v>
      </c>
      <c r="F1871" s="172" t="s">
        <v>512</v>
      </c>
      <c r="H1871" s="173">
        <v>9.6</v>
      </c>
      <c r="I1871" s="174"/>
      <c r="L1871" s="170"/>
      <c r="M1871" s="175"/>
      <c r="T1871" s="176"/>
      <c r="AT1871" s="171" t="s">
        <v>230</v>
      </c>
      <c r="AU1871" s="171" t="s">
        <v>129</v>
      </c>
      <c r="AV1871" s="13" t="s">
        <v>138</v>
      </c>
      <c r="AW1871" s="13" t="s">
        <v>32</v>
      </c>
      <c r="AX1871" s="13" t="s">
        <v>77</v>
      </c>
      <c r="AY1871" s="171" t="s">
        <v>120</v>
      </c>
    </row>
    <row r="1872" spans="2:65" s="14" customFormat="1">
      <c r="B1872" s="177"/>
      <c r="D1872" s="146" t="s">
        <v>230</v>
      </c>
      <c r="E1872" s="178" t="s">
        <v>1</v>
      </c>
      <c r="F1872" s="179" t="s">
        <v>304</v>
      </c>
      <c r="H1872" s="180">
        <v>26.6</v>
      </c>
      <c r="I1872" s="181"/>
      <c r="L1872" s="177"/>
      <c r="M1872" s="182"/>
      <c r="T1872" s="183"/>
      <c r="AT1872" s="178" t="s">
        <v>230</v>
      </c>
      <c r="AU1872" s="178" t="s">
        <v>129</v>
      </c>
      <c r="AV1872" s="14" t="s">
        <v>142</v>
      </c>
      <c r="AW1872" s="14" t="s">
        <v>32</v>
      </c>
      <c r="AX1872" s="14" t="s">
        <v>85</v>
      </c>
      <c r="AY1872" s="178" t="s">
        <v>120</v>
      </c>
    </row>
    <row r="1873" spans="2:65" s="1" customFormat="1" ht="16.5" customHeight="1">
      <c r="B1873" s="132"/>
      <c r="C1873" s="133" t="s">
        <v>3832</v>
      </c>
      <c r="D1873" s="133" t="s">
        <v>123</v>
      </c>
      <c r="E1873" s="134" t="s">
        <v>3833</v>
      </c>
      <c r="F1873" s="135" t="s">
        <v>3834</v>
      </c>
      <c r="G1873" s="136" t="s">
        <v>339</v>
      </c>
      <c r="H1873" s="137">
        <v>70</v>
      </c>
      <c r="I1873" s="138"/>
      <c r="J1873" s="139">
        <f>ROUND(I1873*H1873,2)</f>
        <v>0</v>
      </c>
      <c r="K1873" s="135" t="s">
        <v>127</v>
      </c>
      <c r="L1873" s="32"/>
      <c r="M1873" s="140" t="s">
        <v>1</v>
      </c>
      <c r="N1873" s="141" t="s">
        <v>43</v>
      </c>
      <c r="P1873" s="142">
        <f>O1873*H1873</f>
        <v>0</v>
      </c>
      <c r="Q1873" s="142">
        <v>9.0000000000000006E-5</v>
      </c>
      <c r="R1873" s="142">
        <f>Q1873*H1873</f>
        <v>6.3E-3</v>
      </c>
      <c r="S1873" s="142">
        <v>0</v>
      </c>
      <c r="T1873" s="143">
        <f>S1873*H1873</f>
        <v>0</v>
      </c>
      <c r="AR1873" s="144" t="s">
        <v>293</v>
      </c>
      <c r="AT1873" s="144" t="s">
        <v>123</v>
      </c>
      <c r="AU1873" s="144" t="s">
        <v>129</v>
      </c>
      <c r="AY1873" s="17" t="s">
        <v>120</v>
      </c>
      <c r="BE1873" s="145">
        <f>IF(N1873="základní",J1873,0)</f>
        <v>0</v>
      </c>
      <c r="BF1873" s="145">
        <f>IF(N1873="snížená",J1873,0)</f>
        <v>0</v>
      </c>
      <c r="BG1873" s="145">
        <f>IF(N1873="zákl. přenesená",J1873,0)</f>
        <v>0</v>
      </c>
      <c r="BH1873" s="145">
        <f>IF(N1873="sníž. přenesená",J1873,0)</f>
        <v>0</v>
      </c>
      <c r="BI1873" s="145">
        <f>IF(N1873="nulová",J1873,0)</f>
        <v>0</v>
      </c>
      <c r="BJ1873" s="17" t="s">
        <v>129</v>
      </c>
      <c r="BK1873" s="145">
        <f>ROUND(I1873*H1873,2)</f>
        <v>0</v>
      </c>
      <c r="BL1873" s="17" t="s">
        <v>293</v>
      </c>
      <c r="BM1873" s="144" t="s">
        <v>3835</v>
      </c>
    </row>
    <row r="1874" spans="2:65" s="1" customFormat="1" ht="24.2" customHeight="1">
      <c r="B1874" s="132"/>
      <c r="C1874" s="133" t="s">
        <v>3836</v>
      </c>
      <c r="D1874" s="133" t="s">
        <v>123</v>
      </c>
      <c r="E1874" s="134" t="s">
        <v>3837</v>
      </c>
      <c r="F1874" s="135" t="s">
        <v>3838</v>
      </c>
      <c r="G1874" s="136" t="s">
        <v>228</v>
      </c>
      <c r="H1874" s="137">
        <v>19.2</v>
      </c>
      <c r="I1874" s="138"/>
      <c r="J1874" s="139">
        <f>ROUND(I1874*H1874,2)</f>
        <v>0</v>
      </c>
      <c r="K1874" s="135" t="s">
        <v>127</v>
      </c>
      <c r="L1874" s="32"/>
      <c r="M1874" s="140" t="s">
        <v>1</v>
      </c>
      <c r="N1874" s="141" t="s">
        <v>43</v>
      </c>
      <c r="P1874" s="142">
        <f>O1874*H1874</f>
        <v>0</v>
      </c>
      <c r="Q1874" s="142">
        <v>1.5E-3</v>
      </c>
      <c r="R1874" s="142">
        <f>Q1874*H1874</f>
        <v>2.8799999999999999E-2</v>
      </c>
      <c r="S1874" s="142">
        <v>0</v>
      </c>
      <c r="T1874" s="143">
        <f>S1874*H1874</f>
        <v>0</v>
      </c>
      <c r="AR1874" s="144" t="s">
        <v>293</v>
      </c>
      <c r="AT1874" s="144" t="s">
        <v>123</v>
      </c>
      <c r="AU1874" s="144" t="s">
        <v>129</v>
      </c>
      <c r="AY1874" s="17" t="s">
        <v>120</v>
      </c>
      <c r="BE1874" s="145">
        <f>IF(N1874="základní",J1874,0)</f>
        <v>0</v>
      </c>
      <c r="BF1874" s="145">
        <f>IF(N1874="snížená",J1874,0)</f>
        <v>0</v>
      </c>
      <c r="BG1874" s="145">
        <f>IF(N1874="zákl. přenesená",J1874,0)</f>
        <v>0</v>
      </c>
      <c r="BH1874" s="145">
        <f>IF(N1874="sníž. přenesená",J1874,0)</f>
        <v>0</v>
      </c>
      <c r="BI1874" s="145">
        <f>IF(N1874="nulová",J1874,0)</f>
        <v>0</v>
      </c>
      <c r="BJ1874" s="17" t="s">
        <v>129</v>
      </c>
      <c r="BK1874" s="145">
        <f>ROUND(I1874*H1874,2)</f>
        <v>0</v>
      </c>
      <c r="BL1874" s="17" t="s">
        <v>293</v>
      </c>
      <c r="BM1874" s="144" t="s">
        <v>3839</v>
      </c>
    </row>
    <row r="1875" spans="2:65" s="12" customFormat="1">
      <c r="B1875" s="153"/>
      <c r="D1875" s="146" t="s">
        <v>230</v>
      </c>
      <c r="E1875" s="154" t="s">
        <v>1</v>
      </c>
      <c r="F1875" s="155" t="s">
        <v>1009</v>
      </c>
      <c r="H1875" s="156">
        <v>3</v>
      </c>
      <c r="I1875" s="157"/>
      <c r="L1875" s="153"/>
      <c r="M1875" s="158"/>
      <c r="T1875" s="159"/>
      <c r="AT1875" s="154" t="s">
        <v>230</v>
      </c>
      <c r="AU1875" s="154" t="s">
        <v>129</v>
      </c>
      <c r="AV1875" s="12" t="s">
        <v>129</v>
      </c>
      <c r="AW1875" s="12" t="s">
        <v>32</v>
      </c>
      <c r="AX1875" s="12" t="s">
        <v>77</v>
      </c>
      <c r="AY1875" s="154" t="s">
        <v>120</v>
      </c>
    </row>
    <row r="1876" spans="2:65" s="12" customFormat="1">
      <c r="B1876" s="153"/>
      <c r="D1876" s="146" t="s">
        <v>230</v>
      </c>
      <c r="E1876" s="154" t="s">
        <v>1</v>
      </c>
      <c r="F1876" s="155" t="s">
        <v>1010</v>
      </c>
      <c r="H1876" s="156">
        <v>12.6</v>
      </c>
      <c r="I1876" s="157"/>
      <c r="L1876" s="153"/>
      <c r="M1876" s="158"/>
      <c r="T1876" s="159"/>
      <c r="AT1876" s="154" t="s">
        <v>230</v>
      </c>
      <c r="AU1876" s="154" t="s">
        <v>129</v>
      </c>
      <c r="AV1876" s="12" t="s">
        <v>129</v>
      </c>
      <c r="AW1876" s="12" t="s">
        <v>32</v>
      </c>
      <c r="AX1876" s="12" t="s">
        <v>77</v>
      </c>
      <c r="AY1876" s="154" t="s">
        <v>120</v>
      </c>
    </row>
    <row r="1877" spans="2:65" s="12" customFormat="1">
      <c r="B1877" s="153"/>
      <c r="D1877" s="146" t="s">
        <v>230</v>
      </c>
      <c r="E1877" s="154" t="s">
        <v>1</v>
      </c>
      <c r="F1877" s="155" t="s">
        <v>3840</v>
      </c>
      <c r="H1877" s="156">
        <v>3.6</v>
      </c>
      <c r="I1877" s="157"/>
      <c r="L1877" s="153"/>
      <c r="M1877" s="158"/>
      <c r="T1877" s="159"/>
      <c r="AT1877" s="154" t="s">
        <v>230</v>
      </c>
      <c r="AU1877" s="154" t="s">
        <v>129</v>
      </c>
      <c r="AV1877" s="12" t="s">
        <v>129</v>
      </c>
      <c r="AW1877" s="12" t="s">
        <v>32</v>
      </c>
      <c r="AX1877" s="12" t="s">
        <v>77</v>
      </c>
      <c r="AY1877" s="154" t="s">
        <v>120</v>
      </c>
    </row>
    <row r="1878" spans="2:65" s="13" customFormat="1">
      <c r="B1878" s="170"/>
      <c r="D1878" s="146" t="s">
        <v>230</v>
      </c>
      <c r="E1878" s="171" t="s">
        <v>1</v>
      </c>
      <c r="F1878" s="172" t="s">
        <v>512</v>
      </c>
      <c r="H1878" s="173">
        <v>19.2</v>
      </c>
      <c r="I1878" s="174"/>
      <c r="L1878" s="170"/>
      <c r="M1878" s="175"/>
      <c r="T1878" s="176"/>
      <c r="AT1878" s="171" t="s">
        <v>230</v>
      </c>
      <c r="AU1878" s="171" t="s">
        <v>129</v>
      </c>
      <c r="AV1878" s="13" t="s">
        <v>138</v>
      </c>
      <c r="AW1878" s="13" t="s">
        <v>32</v>
      </c>
      <c r="AX1878" s="13" t="s">
        <v>77</v>
      </c>
      <c r="AY1878" s="171" t="s">
        <v>120</v>
      </c>
    </row>
    <row r="1879" spans="2:65" s="14" customFormat="1">
      <c r="B1879" s="177"/>
      <c r="D1879" s="146" t="s">
        <v>230</v>
      </c>
      <c r="E1879" s="178" t="s">
        <v>1</v>
      </c>
      <c r="F1879" s="179" t="s">
        <v>304</v>
      </c>
      <c r="H1879" s="180">
        <v>19.2</v>
      </c>
      <c r="I1879" s="181"/>
      <c r="L1879" s="177"/>
      <c r="M1879" s="182"/>
      <c r="T1879" s="183"/>
      <c r="AT1879" s="178" t="s">
        <v>230</v>
      </c>
      <c r="AU1879" s="178" t="s">
        <v>129</v>
      </c>
      <c r="AV1879" s="14" t="s">
        <v>142</v>
      </c>
      <c r="AW1879" s="14" t="s">
        <v>32</v>
      </c>
      <c r="AX1879" s="14" t="s">
        <v>85</v>
      </c>
      <c r="AY1879" s="178" t="s">
        <v>120</v>
      </c>
    </row>
    <row r="1880" spans="2:65" s="1" customFormat="1" ht="16.5" customHeight="1">
      <c r="B1880" s="132"/>
      <c r="C1880" s="133" t="s">
        <v>3841</v>
      </c>
      <c r="D1880" s="133" t="s">
        <v>123</v>
      </c>
      <c r="E1880" s="134" t="s">
        <v>3842</v>
      </c>
      <c r="F1880" s="135" t="s">
        <v>3843</v>
      </c>
      <c r="G1880" s="136" t="s">
        <v>339</v>
      </c>
      <c r="H1880" s="137">
        <v>18</v>
      </c>
      <c r="I1880" s="138"/>
      <c r="J1880" s="139">
        <f>ROUND(I1880*H1880,2)</f>
        <v>0</v>
      </c>
      <c r="K1880" s="135" t="s">
        <v>127</v>
      </c>
      <c r="L1880" s="32"/>
      <c r="M1880" s="140" t="s">
        <v>1</v>
      </c>
      <c r="N1880" s="141" t="s">
        <v>43</v>
      </c>
      <c r="P1880" s="142">
        <f>O1880*H1880</f>
        <v>0</v>
      </c>
      <c r="Q1880" s="142">
        <v>1.42E-3</v>
      </c>
      <c r="R1880" s="142">
        <f>Q1880*H1880</f>
        <v>2.5559999999999999E-2</v>
      </c>
      <c r="S1880" s="142">
        <v>0</v>
      </c>
      <c r="T1880" s="143">
        <f>S1880*H1880</f>
        <v>0</v>
      </c>
      <c r="AR1880" s="144" t="s">
        <v>293</v>
      </c>
      <c r="AT1880" s="144" t="s">
        <v>123</v>
      </c>
      <c r="AU1880" s="144" t="s">
        <v>129</v>
      </c>
      <c r="AY1880" s="17" t="s">
        <v>120</v>
      </c>
      <c r="BE1880" s="145">
        <f>IF(N1880="základní",J1880,0)</f>
        <v>0</v>
      </c>
      <c r="BF1880" s="145">
        <f>IF(N1880="snížená",J1880,0)</f>
        <v>0</v>
      </c>
      <c r="BG1880" s="145">
        <f>IF(N1880="zákl. přenesená",J1880,0)</f>
        <v>0</v>
      </c>
      <c r="BH1880" s="145">
        <f>IF(N1880="sníž. přenesená",J1880,0)</f>
        <v>0</v>
      </c>
      <c r="BI1880" s="145">
        <f>IF(N1880="nulová",J1880,0)</f>
        <v>0</v>
      </c>
      <c r="BJ1880" s="17" t="s">
        <v>129</v>
      </c>
      <c r="BK1880" s="145">
        <f>ROUND(I1880*H1880,2)</f>
        <v>0</v>
      </c>
      <c r="BL1880" s="17" t="s">
        <v>293</v>
      </c>
      <c r="BM1880" s="144" t="s">
        <v>3844</v>
      </c>
    </row>
    <row r="1881" spans="2:65" s="12" customFormat="1">
      <c r="B1881" s="153"/>
      <c r="D1881" s="146" t="s">
        <v>230</v>
      </c>
      <c r="E1881" s="154" t="s">
        <v>1</v>
      </c>
      <c r="F1881" s="155" t="s">
        <v>3783</v>
      </c>
      <c r="H1881" s="156">
        <v>3</v>
      </c>
      <c r="I1881" s="157"/>
      <c r="L1881" s="153"/>
      <c r="M1881" s="158"/>
      <c r="T1881" s="159"/>
      <c r="AT1881" s="154" t="s">
        <v>230</v>
      </c>
      <c r="AU1881" s="154" t="s">
        <v>129</v>
      </c>
      <c r="AV1881" s="12" t="s">
        <v>129</v>
      </c>
      <c r="AW1881" s="12" t="s">
        <v>32</v>
      </c>
      <c r="AX1881" s="12" t="s">
        <v>77</v>
      </c>
      <c r="AY1881" s="154" t="s">
        <v>120</v>
      </c>
    </row>
    <row r="1882" spans="2:65" s="12" customFormat="1">
      <c r="B1882" s="153"/>
      <c r="D1882" s="146" t="s">
        <v>230</v>
      </c>
      <c r="E1882" s="154" t="s">
        <v>1</v>
      </c>
      <c r="F1882" s="155" t="s">
        <v>3784</v>
      </c>
      <c r="H1882" s="156">
        <v>15</v>
      </c>
      <c r="I1882" s="157"/>
      <c r="L1882" s="153"/>
      <c r="M1882" s="158"/>
      <c r="T1882" s="159"/>
      <c r="AT1882" s="154" t="s">
        <v>230</v>
      </c>
      <c r="AU1882" s="154" t="s">
        <v>129</v>
      </c>
      <c r="AV1882" s="12" t="s">
        <v>129</v>
      </c>
      <c r="AW1882" s="12" t="s">
        <v>32</v>
      </c>
      <c r="AX1882" s="12" t="s">
        <v>77</v>
      </c>
      <c r="AY1882" s="154" t="s">
        <v>120</v>
      </c>
    </row>
    <row r="1883" spans="2:65" s="13" customFormat="1">
      <c r="B1883" s="170"/>
      <c r="D1883" s="146" t="s">
        <v>230</v>
      </c>
      <c r="E1883" s="171" t="s">
        <v>1</v>
      </c>
      <c r="F1883" s="172" t="s">
        <v>512</v>
      </c>
      <c r="H1883" s="173">
        <v>18</v>
      </c>
      <c r="I1883" s="174"/>
      <c r="L1883" s="170"/>
      <c r="M1883" s="175"/>
      <c r="T1883" s="176"/>
      <c r="AT1883" s="171" t="s">
        <v>230</v>
      </c>
      <c r="AU1883" s="171" t="s">
        <v>129</v>
      </c>
      <c r="AV1883" s="13" t="s">
        <v>138</v>
      </c>
      <c r="AW1883" s="13" t="s">
        <v>32</v>
      </c>
      <c r="AX1883" s="13" t="s">
        <v>77</v>
      </c>
      <c r="AY1883" s="171" t="s">
        <v>120</v>
      </c>
    </row>
    <row r="1884" spans="2:65" s="14" customFormat="1">
      <c r="B1884" s="177"/>
      <c r="D1884" s="146" t="s">
        <v>230</v>
      </c>
      <c r="E1884" s="178" t="s">
        <v>1</v>
      </c>
      <c r="F1884" s="179" t="s">
        <v>304</v>
      </c>
      <c r="H1884" s="180">
        <v>18</v>
      </c>
      <c r="I1884" s="181"/>
      <c r="L1884" s="177"/>
      <c r="M1884" s="182"/>
      <c r="T1884" s="183"/>
      <c r="AT1884" s="178" t="s">
        <v>230</v>
      </c>
      <c r="AU1884" s="178" t="s">
        <v>129</v>
      </c>
      <c r="AV1884" s="14" t="s">
        <v>142</v>
      </c>
      <c r="AW1884" s="14" t="s">
        <v>32</v>
      </c>
      <c r="AX1884" s="14" t="s">
        <v>85</v>
      </c>
      <c r="AY1884" s="178" t="s">
        <v>120</v>
      </c>
    </row>
    <row r="1885" spans="2:65" s="1" customFormat="1" ht="49.15" customHeight="1">
      <c r="B1885" s="132"/>
      <c r="C1885" s="133" t="s">
        <v>3845</v>
      </c>
      <c r="D1885" s="133" t="s">
        <v>123</v>
      </c>
      <c r="E1885" s="134" t="s">
        <v>3846</v>
      </c>
      <c r="F1885" s="135" t="s">
        <v>3847</v>
      </c>
      <c r="G1885" s="136" t="s">
        <v>322</v>
      </c>
      <c r="H1885" s="137">
        <v>2</v>
      </c>
      <c r="I1885" s="138"/>
      <c r="J1885" s="139">
        <f>ROUND(I1885*H1885,2)</f>
        <v>0</v>
      </c>
      <c r="K1885" s="135" t="s">
        <v>1</v>
      </c>
      <c r="L1885" s="32"/>
      <c r="M1885" s="140" t="s">
        <v>1</v>
      </c>
      <c r="N1885" s="141" t="s">
        <v>43</v>
      </c>
      <c r="P1885" s="142">
        <f>O1885*H1885</f>
        <v>0</v>
      </c>
      <c r="Q1885" s="142">
        <v>0</v>
      </c>
      <c r="R1885" s="142">
        <f>Q1885*H1885</f>
        <v>0</v>
      </c>
      <c r="S1885" s="142">
        <v>0</v>
      </c>
      <c r="T1885" s="143">
        <f>S1885*H1885</f>
        <v>0</v>
      </c>
      <c r="AR1885" s="144" t="s">
        <v>293</v>
      </c>
      <c r="AT1885" s="144" t="s">
        <v>123</v>
      </c>
      <c r="AU1885" s="144" t="s">
        <v>129</v>
      </c>
      <c r="AY1885" s="17" t="s">
        <v>120</v>
      </c>
      <c r="BE1885" s="145">
        <f>IF(N1885="základní",J1885,0)</f>
        <v>0</v>
      </c>
      <c r="BF1885" s="145">
        <f>IF(N1885="snížená",J1885,0)</f>
        <v>0</v>
      </c>
      <c r="BG1885" s="145">
        <f>IF(N1885="zákl. přenesená",J1885,0)</f>
        <v>0</v>
      </c>
      <c r="BH1885" s="145">
        <f>IF(N1885="sníž. přenesená",J1885,0)</f>
        <v>0</v>
      </c>
      <c r="BI1885" s="145">
        <f>IF(N1885="nulová",J1885,0)</f>
        <v>0</v>
      </c>
      <c r="BJ1885" s="17" t="s">
        <v>129</v>
      </c>
      <c r="BK1885" s="145">
        <f>ROUND(I1885*H1885,2)</f>
        <v>0</v>
      </c>
      <c r="BL1885" s="17" t="s">
        <v>293</v>
      </c>
      <c r="BM1885" s="144" t="s">
        <v>3848</v>
      </c>
    </row>
    <row r="1886" spans="2:65" s="1" customFormat="1" ht="49.15" customHeight="1">
      <c r="B1886" s="132"/>
      <c r="C1886" s="133" t="s">
        <v>3849</v>
      </c>
      <c r="D1886" s="133" t="s">
        <v>123</v>
      </c>
      <c r="E1886" s="134" t="s">
        <v>3850</v>
      </c>
      <c r="F1886" s="135" t="s">
        <v>3851</v>
      </c>
      <c r="G1886" s="136" t="s">
        <v>322</v>
      </c>
      <c r="H1886" s="137">
        <v>2</v>
      </c>
      <c r="I1886" s="138"/>
      <c r="J1886" s="139">
        <f>ROUND(I1886*H1886,2)</f>
        <v>0</v>
      </c>
      <c r="K1886" s="135" t="s">
        <v>1</v>
      </c>
      <c r="L1886" s="32"/>
      <c r="M1886" s="140" t="s">
        <v>1</v>
      </c>
      <c r="N1886" s="141" t="s">
        <v>43</v>
      </c>
      <c r="P1886" s="142">
        <f>O1886*H1886</f>
        <v>0</v>
      </c>
      <c r="Q1886" s="142">
        <v>0</v>
      </c>
      <c r="R1886" s="142">
        <f>Q1886*H1886</f>
        <v>0</v>
      </c>
      <c r="S1886" s="142">
        <v>0</v>
      </c>
      <c r="T1886" s="143">
        <f>S1886*H1886</f>
        <v>0</v>
      </c>
      <c r="AR1886" s="144" t="s">
        <v>293</v>
      </c>
      <c r="AT1886" s="144" t="s">
        <v>123</v>
      </c>
      <c r="AU1886" s="144" t="s">
        <v>129</v>
      </c>
      <c r="AY1886" s="17" t="s">
        <v>120</v>
      </c>
      <c r="BE1886" s="145">
        <f>IF(N1886="základní",J1886,0)</f>
        <v>0</v>
      </c>
      <c r="BF1886" s="145">
        <f>IF(N1886="snížená",J1886,0)</f>
        <v>0</v>
      </c>
      <c r="BG1886" s="145">
        <f>IF(N1886="zákl. přenesená",J1886,0)</f>
        <v>0</v>
      </c>
      <c r="BH1886" s="145">
        <f>IF(N1886="sníž. přenesená",J1886,0)</f>
        <v>0</v>
      </c>
      <c r="BI1886" s="145">
        <f>IF(N1886="nulová",J1886,0)</f>
        <v>0</v>
      </c>
      <c r="BJ1886" s="17" t="s">
        <v>129</v>
      </c>
      <c r="BK1886" s="145">
        <f>ROUND(I1886*H1886,2)</f>
        <v>0</v>
      </c>
      <c r="BL1886" s="17" t="s">
        <v>293</v>
      </c>
      <c r="BM1886" s="144" t="s">
        <v>3852</v>
      </c>
    </row>
    <row r="1887" spans="2:65" s="1" customFormat="1" ht="33" customHeight="1">
      <c r="B1887" s="132"/>
      <c r="C1887" s="133" t="s">
        <v>3853</v>
      </c>
      <c r="D1887" s="133" t="s">
        <v>123</v>
      </c>
      <c r="E1887" s="134" t="s">
        <v>3854</v>
      </c>
      <c r="F1887" s="135" t="s">
        <v>3855</v>
      </c>
      <c r="G1887" s="136" t="s">
        <v>248</v>
      </c>
      <c r="H1887" s="137">
        <v>1.927</v>
      </c>
      <c r="I1887" s="138"/>
      <c r="J1887" s="139">
        <f>ROUND(I1887*H1887,2)</f>
        <v>0</v>
      </c>
      <c r="K1887" s="135" t="s">
        <v>127</v>
      </c>
      <c r="L1887" s="32"/>
      <c r="M1887" s="140" t="s">
        <v>1</v>
      </c>
      <c r="N1887" s="141" t="s">
        <v>43</v>
      </c>
      <c r="P1887" s="142">
        <f>O1887*H1887</f>
        <v>0</v>
      </c>
      <c r="Q1887" s="142">
        <v>0</v>
      </c>
      <c r="R1887" s="142">
        <f>Q1887*H1887</f>
        <v>0</v>
      </c>
      <c r="S1887" s="142">
        <v>0</v>
      </c>
      <c r="T1887" s="143">
        <f>S1887*H1887</f>
        <v>0</v>
      </c>
      <c r="AR1887" s="144" t="s">
        <v>293</v>
      </c>
      <c r="AT1887" s="144" t="s">
        <v>123</v>
      </c>
      <c r="AU1887" s="144" t="s">
        <v>129</v>
      </c>
      <c r="AY1887" s="17" t="s">
        <v>120</v>
      </c>
      <c r="BE1887" s="145">
        <f>IF(N1887="základní",J1887,0)</f>
        <v>0</v>
      </c>
      <c r="BF1887" s="145">
        <f>IF(N1887="snížená",J1887,0)</f>
        <v>0</v>
      </c>
      <c r="BG1887" s="145">
        <f>IF(N1887="zákl. přenesená",J1887,0)</f>
        <v>0</v>
      </c>
      <c r="BH1887" s="145">
        <f>IF(N1887="sníž. přenesená",J1887,0)</f>
        <v>0</v>
      </c>
      <c r="BI1887" s="145">
        <f>IF(N1887="nulová",J1887,0)</f>
        <v>0</v>
      </c>
      <c r="BJ1887" s="17" t="s">
        <v>129</v>
      </c>
      <c r="BK1887" s="145">
        <f>ROUND(I1887*H1887,2)</f>
        <v>0</v>
      </c>
      <c r="BL1887" s="17" t="s">
        <v>293</v>
      </c>
      <c r="BM1887" s="144" t="s">
        <v>3856</v>
      </c>
    </row>
    <row r="1888" spans="2:65" s="11" customFormat="1" ht="22.9" customHeight="1">
      <c r="B1888" s="120"/>
      <c r="D1888" s="121" t="s">
        <v>76</v>
      </c>
      <c r="E1888" s="130" t="s">
        <v>3699</v>
      </c>
      <c r="F1888" s="130" t="s">
        <v>3857</v>
      </c>
      <c r="I1888" s="123"/>
      <c r="J1888" s="131">
        <f>BK1888</f>
        <v>0</v>
      </c>
      <c r="L1888" s="120"/>
      <c r="M1888" s="125"/>
      <c r="P1888" s="126">
        <f>SUM(P1889:P1965)</f>
        <v>0</v>
      </c>
      <c r="R1888" s="126">
        <f>SUM(R1889:R1965)</f>
        <v>2.0570532000000008</v>
      </c>
      <c r="T1888" s="127">
        <f>SUM(T1889:T1965)</f>
        <v>0.61360000000000003</v>
      </c>
      <c r="AR1888" s="121" t="s">
        <v>129</v>
      </c>
      <c r="AT1888" s="128" t="s">
        <v>76</v>
      </c>
      <c r="AU1888" s="128" t="s">
        <v>85</v>
      </c>
      <c r="AY1888" s="121" t="s">
        <v>120</v>
      </c>
      <c r="BK1888" s="129">
        <f>SUM(BK1889:BK1965)</f>
        <v>0</v>
      </c>
    </row>
    <row r="1889" spans="2:65" s="1" customFormat="1" ht="24.2" customHeight="1">
      <c r="B1889" s="132"/>
      <c r="C1889" s="133" t="s">
        <v>3858</v>
      </c>
      <c r="D1889" s="133" t="s">
        <v>123</v>
      </c>
      <c r="E1889" s="134" t="s">
        <v>3859</v>
      </c>
      <c r="F1889" s="135" t="s">
        <v>3860</v>
      </c>
      <c r="G1889" s="136" t="s">
        <v>228</v>
      </c>
      <c r="H1889" s="137">
        <v>168.4</v>
      </c>
      <c r="I1889" s="138"/>
      <c r="J1889" s="139">
        <f>ROUND(I1889*H1889,2)</f>
        <v>0</v>
      </c>
      <c r="K1889" s="135" t="s">
        <v>127</v>
      </c>
      <c r="L1889" s="32"/>
      <c r="M1889" s="140" t="s">
        <v>1</v>
      </c>
      <c r="N1889" s="141" t="s">
        <v>43</v>
      </c>
      <c r="P1889" s="142">
        <f>O1889*H1889</f>
        <v>0</v>
      </c>
      <c r="Q1889" s="142">
        <v>0</v>
      </c>
      <c r="R1889" s="142">
        <f>Q1889*H1889</f>
        <v>0</v>
      </c>
      <c r="S1889" s="142">
        <v>2.5000000000000001E-3</v>
      </c>
      <c r="T1889" s="143">
        <f>S1889*H1889</f>
        <v>0.42100000000000004</v>
      </c>
      <c r="AR1889" s="144" t="s">
        <v>293</v>
      </c>
      <c r="AT1889" s="144" t="s">
        <v>123</v>
      </c>
      <c r="AU1889" s="144" t="s">
        <v>129</v>
      </c>
      <c r="AY1889" s="17" t="s">
        <v>120</v>
      </c>
      <c r="BE1889" s="145">
        <f>IF(N1889="základní",J1889,0)</f>
        <v>0</v>
      </c>
      <c r="BF1889" s="145">
        <f>IF(N1889="snížená",J1889,0)</f>
        <v>0</v>
      </c>
      <c r="BG1889" s="145">
        <f>IF(N1889="zákl. přenesená",J1889,0)</f>
        <v>0</v>
      </c>
      <c r="BH1889" s="145">
        <f>IF(N1889="sníž. přenesená",J1889,0)</f>
        <v>0</v>
      </c>
      <c r="BI1889" s="145">
        <f>IF(N1889="nulová",J1889,0)</f>
        <v>0</v>
      </c>
      <c r="BJ1889" s="17" t="s">
        <v>129</v>
      </c>
      <c r="BK1889" s="145">
        <f>ROUND(I1889*H1889,2)</f>
        <v>0</v>
      </c>
      <c r="BL1889" s="17" t="s">
        <v>293</v>
      </c>
      <c r="BM1889" s="144" t="s">
        <v>3861</v>
      </c>
    </row>
    <row r="1890" spans="2:65" s="1" customFormat="1" ht="19.5">
      <c r="B1890" s="32"/>
      <c r="D1890" s="146" t="s">
        <v>131</v>
      </c>
      <c r="F1890" s="147" t="s">
        <v>3862</v>
      </c>
      <c r="I1890" s="148"/>
      <c r="L1890" s="32"/>
      <c r="M1890" s="149"/>
      <c r="T1890" s="56"/>
      <c r="AT1890" s="17" t="s">
        <v>131</v>
      </c>
      <c r="AU1890" s="17" t="s">
        <v>129</v>
      </c>
    </row>
    <row r="1891" spans="2:65" s="12" customFormat="1">
      <c r="B1891" s="153"/>
      <c r="D1891" s="146" t="s">
        <v>230</v>
      </c>
      <c r="E1891" s="154" t="s">
        <v>1</v>
      </c>
      <c r="F1891" s="155" t="s">
        <v>3863</v>
      </c>
      <c r="H1891" s="156">
        <v>78.2</v>
      </c>
      <c r="I1891" s="157"/>
      <c r="L1891" s="153"/>
      <c r="M1891" s="158"/>
      <c r="T1891" s="159"/>
      <c r="AT1891" s="154" t="s">
        <v>230</v>
      </c>
      <c r="AU1891" s="154" t="s">
        <v>129</v>
      </c>
      <c r="AV1891" s="12" t="s">
        <v>129</v>
      </c>
      <c r="AW1891" s="12" t="s">
        <v>32</v>
      </c>
      <c r="AX1891" s="12" t="s">
        <v>77</v>
      </c>
      <c r="AY1891" s="154" t="s">
        <v>120</v>
      </c>
    </row>
    <row r="1892" spans="2:65" s="13" customFormat="1">
      <c r="B1892" s="170"/>
      <c r="D1892" s="146" t="s">
        <v>230</v>
      </c>
      <c r="E1892" s="171" t="s">
        <v>1</v>
      </c>
      <c r="F1892" s="172" t="s">
        <v>335</v>
      </c>
      <c r="H1892" s="173">
        <v>78.2</v>
      </c>
      <c r="I1892" s="174"/>
      <c r="L1892" s="170"/>
      <c r="M1892" s="175"/>
      <c r="T1892" s="176"/>
      <c r="AT1892" s="171" t="s">
        <v>230</v>
      </c>
      <c r="AU1892" s="171" t="s">
        <v>129</v>
      </c>
      <c r="AV1892" s="13" t="s">
        <v>138</v>
      </c>
      <c r="AW1892" s="13" t="s">
        <v>32</v>
      </c>
      <c r="AX1892" s="13" t="s">
        <v>77</v>
      </c>
      <c r="AY1892" s="171" t="s">
        <v>120</v>
      </c>
    </row>
    <row r="1893" spans="2:65" s="12" customFormat="1">
      <c r="B1893" s="153"/>
      <c r="D1893" s="146" t="s">
        <v>230</v>
      </c>
      <c r="E1893" s="154" t="s">
        <v>1</v>
      </c>
      <c r="F1893" s="155" t="s">
        <v>3864</v>
      </c>
      <c r="H1893" s="156">
        <v>90.2</v>
      </c>
      <c r="I1893" s="157"/>
      <c r="L1893" s="153"/>
      <c r="M1893" s="158"/>
      <c r="T1893" s="159"/>
      <c r="AT1893" s="154" t="s">
        <v>230</v>
      </c>
      <c r="AU1893" s="154" t="s">
        <v>129</v>
      </c>
      <c r="AV1893" s="12" t="s">
        <v>129</v>
      </c>
      <c r="AW1893" s="12" t="s">
        <v>32</v>
      </c>
      <c r="AX1893" s="12" t="s">
        <v>77</v>
      </c>
      <c r="AY1893" s="154" t="s">
        <v>120</v>
      </c>
    </row>
    <row r="1894" spans="2:65" s="13" customFormat="1">
      <c r="B1894" s="170"/>
      <c r="D1894" s="146" t="s">
        <v>230</v>
      </c>
      <c r="E1894" s="171" t="s">
        <v>1</v>
      </c>
      <c r="F1894" s="172" t="s">
        <v>512</v>
      </c>
      <c r="H1894" s="173">
        <v>90.2</v>
      </c>
      <c r="I1894" s="174"/>
      <c r="L1894" s="170"/>
      <c r="M1894" s="175"/>
      <c r="T1894" s="176"/>
      <c r="AT1894" s="171" t="s">
        <v>230</v>
      </c>
      <c r="AU1894" s="171" t="s">
        <v>129</v>
      </c>
      <c r="AV1894" s="13" t="s">
        <v>138</v>
      </c>
      <c r="AW1894" s="13" t="s">
        <v>32</v>
      </c>
      <c r="AX1894" s="13" t="s">
        <v>77</v>
      </c>
      <c r="AY1894" s="171" t="s">
        <v>120</v>
      </c>
    </row>
    <row r="1895" spans="2:65" s="14" customFormat="1">
      <c r="B1895" s="177"/>
      <c r="D1895" s="146" t="s">
        <v>230</v>
      </c>
      <c r="E1895" s="178" t="s">
        <v>1</v>
      </c>
      <c r="F1895" s="179" t="s">
        <v>304</v>
      </c>
      <c r="H1895" s="180">
        <v>168.4</v>
      </c>
      <c r="I1895" s="181"/>
      <c r="L1895" s="177"/>
      <c r="M1895" s="182"/>
      <c r="T1895" s="183"/>
      <c r="AT1895" s="178" t="s">
        <v>230</v>
      </c>
      <c r="AU1895" s="178" t="s">
        <v>129</v>
      </c>
      <c r="AV1895" s="14" t="s">
        <v>142</v>
      </c>
      <c r="AW1895" s="14" t="s">
        <v>32</v>
      </c>
      <c r="AX1895" s="14" t="s">
        <v>85</v>
      </c>
      <c r="AY1895" s="178" t="s">
        <v>120</v>
      </c>
    </row>
    <row r="1896" spans="2:65" s="1" customFormat="1" ht="16.5" customHeight="1">
      <c r="B1896" s="132"/>
      <c r="C1896" s="133" t="s">
        <v>3865</v>
      </c>
      <c r="D1896" s="133" t="s">
        <v>123</v>
      </c>
      <c r="E1896" s="134" t="s">
        <v>3866</v>
      </c>
      <c r="F1896" s="135" t="s">
        <v>3867</v>
      </c>
      <c r="G1896" s="136" t="s">
        <v>228</v>
      </c>
      <c r="H1896" s="137">
        <v>30.2</v>
      </c>
      <c r="I1896" s="138"/>
      <c r="J1896" s="139">
        <f>ROUND(I1896*H1896,2)</f>
        <v>0</v>
      </c>
      <c r="K1896" s="135" t="s">
        <v>127</v>
      </c>
      <c r="L1896" s="32"/>
      <c r="M1896" s="140" t="s">
        <v>1</v>
      </c>
      <c r="N1896" s="141" t="s">
        <v>43</v>
      </c>
      <c r="P1896" s="142">
        <f>O1896*H1896</f>
        <v>0</v>
      </c>
      <c r="Q1896" s="142">
        <v>0</v>
      </c>
      <c r="R1896" s="142">
        <f>Q1896*H1896</f>
        <v>0</v>
      </c>
      <c r="S1896" s="142">
        <v>3.0000000000000001E-3</v>
      </c>
      <c r="T1896" s="143">
        <f>S1896*H1896</f>
        <v>9.06E-2</v>
      </c>
      <c r="AR1896" s="144" t="s">
        <v>293</v>
      </c>
      <c r="AT1896" s="144" t="s">
        <v>123</v>
      </c>
      <c r="AU1896" s="144" t="s">
        <v>129</v>
      </c>
      <c r="AY1896" s="17" t="s">
        <v>120</v>
      </c>
      <c r="BE1896" s="145">
        <f>IF(N1896="základní",J1896,0)</f>
        <v>0</v>
      </c>
      <c r="BF1896" s="145">
        <f>IF(N1896="snížená",J1896,0)</f>
        <v>0</v>
      </c>
      <c r="BG1896" s="145">
        <f>IF(N1896="zákl. přenesená",J1896,0)</f>
        <v>0</v>
      </c>
      <c r="BH1896" s="145">
        <f>IF(N1896="sníž. přenesená",J1896,0)</f>
        <v>0</v>
      </c>
      <c r="BI1896" s="145">
        <f>IF(N1896="nulová",J1896,0)</f>
        <v>0</v>
      </c>
      <c r="BJ1896" s="17" t="s">
        <v>129</v>
      </c>
      <c r="BK1896" s="145">
        <f>ROUND(I1896*H1896,2)</f>
        <v>0</v>
      </c>
      <c r="BL1896" s="17" t="s">
        <v>293</v>
      </c>
      <c r="BM1896" s="144" t="s">
        <v>3868</v>
      </c>
    </row>
    <row r="1897" spans="2:65" s="1" customFormat="1" ht="19.5">
      <c r="B1897" s="32"/>
      <c r="D1897" s="146" t="s">
        <v>131</v>
      </c>
      <c r="F1897" s="147" t="s">
        <v>3862</v>
      </c>
      <c r="I1897" s="148"/>
      <c r="L1897" s="32"/>
      <c r="M1897" s="149"/>
      <c r="T1897" s="56"/>
      <c r="AT1897" s="17" t="s">
        <v>131</v>
      </c>
      <c r="AU1897" s="17" t="s">
        <v>129</v>
      </c>
    </row>
    <row r="1898" spans="2:65" s="12" customFormat="1">
      <c r="B1898" s="153"/>
      <c r="D1898" s="146" t="s">
        <v>230</v>
      </c>
      <c r="E1898" s="154" t="s">
        <v>1</v>
      </c>
      <c r="F1898" s="155" t="s">
        <v>3869</v>
      </c>
      <c r="H1898" s="156">
        <v>30.2</v>
      </c>
      <c r="I1898" s="157"/>
      <c r="L1898" s="153"/>
      <c r="M1898" s="158"/>
      <c r="T1898" s="159"/>
      <c r="AT1898" s="154" t="s">
        <v>230</v>
      </c>
      <c r="AU1898" s="154" t="s">
        <v>129</v>
      </c>
      <c r="AV1898" s="12" t="s">
        <v>129</v>
      </c>
      <c r="AW1898" s="12" t="s">
        <v>32</v>
      </c>
      <c r="AX1898" s="12" t="s">
        <v>77</v>
      </c>
      <c r="AY1898" s="154" t="s">
        <v>120</v>
      </c>
    </row>
    <row r="1899" spans="2:65" s="13" customFormat="1">
      <c r="B1899" s="170"/>
      <c r="D1899" s="146" t="s">
        <v>230</v>
      </c>
      <c r="E1899" s="171" t="s">
        <v>1</v>
      </c>
      <c r="F1899" s="172" t="s">
        <v>335</v>
      </c>
      <c r="H1899" s="173">
        <v>30.2</v>
      </c>
      <c r="I1899" s="174"/>
      <c r="L1899" s="170"/>
      <c r="M1899" s="175"/>
      <c r="T1899" s="176"/>
      <c r="AT1899" s="171" t="s">
        <v>230</v>
      </c>
      <c r="AU1899" s="171" t="s">
        <v>129</v>
      </c>
      <c r="AV1899" s="13" t="s">
        <v>138</v>
      </c>
      <c r="AW1899" s="13" t="s">
        <v>32</v>
      </c>
      <c r="AX1899" s="13" t="s">
        <v>77</v>
      </c>
      <c r="AY1899" s="171" t="s">
        <v>120</v>
      </c>
    </row>
    <row r="1900" spans="2:65" s="14" customFormat="1">
      <c r="B1900" s="177"/>
      <c r="D1900" s="146" t="s">
        <v>230</v>
      </c>
      <c r="E1900" s="178" t="s">
        <v>1</v>
      </c>
      <c r="F1900" s="179" t="s">
        <v>304</v>
      </c>
      <c r="H1900" s="180">
        <v>30.2</v>
      </c>
      <c r="I1900" s="181"/>
      <c r="L1900" s="177"/>
      <c r="M1900" s="182"/>
      <c r="T1900" s="183"/>
      <c r="AT1900" s="178" t="s">
        <v>230</v>
      </c>
      <c r="AU1900" s="178" t="s">
        <v>129</v>
      </c>
      <c r="AV1900" s="14" t="s">
        <v>142</v>
      </c>
      <c r="AW1900" s="14" t="s">
        <v>32</v>
      </c>
      <c r="AX1900" s="14" t="s">
        <v>85</v>
      </c>
      <c r="AY1900" s="178" t="s">
        <v>120</v>
      </c>
    </row>
    <row r="1901" spans="2:65" s="1" customFormat="1" ht="24.2" customHeight="1">
      <c r="B1901" s="132"/>
      <c r="C1901" s="133" t="s">
        <v>3870</v>
      </c>
      <c r="D1901" s="133" t="s">
        <v>123</v>
      </c>
      <c r="E1901" s="134" t="s">
        <v>3871</v>
      </c>
      <c r="F1901" s="135" t="s">
        <v>3872</v>
      </c>
      <c r="G1901" s="136" t="s">
        <v>339</v>
      </c>
      <c r="H1901" s="137">
        <v>34</v>
      </c>
      <c r="I1901" s="138"/>
      <c r="J1901" s="139">
        <f>ROUND(I1901*H1901,2)</f>
        <v>0</v>
      </c>
      <c r="K1901" s="135" t="s">
        <v>127</v>
      </c>
      <c r="L1901" s="32"/>
      <c r="M1901" s="140" t="s">
        <v>1</v>
      </c>
      <c r="N1901" s="141" t="s">
        <v>43</v>
      </c>
      <c r="P1901" s="142">
        <f>O1901*H1901</f>
        <v>0</v>
      </c>
      <c r="Q1901" s="142">
        <v>0</v>
      </c>
      <c r="R1901" s="142">
        <f>Q1901*H1901</f>
        <v>0</v>
      </c>
      <c r="S1901" s="142">
        <v>3.0000000000000001E-3</v>
      </c>
      <c r="T1901" s="143">
        <f>S1901*H1901</f>
        <v>0.10200000000000001</v>
      </c>
      <c r="AR1901" s="144" t="s">
        <v>293</v>
      </c>
      <c r="AT1901" s="144" t="s">
        <v>123</v>
      </c>
      <c r="AU1901" s="144" t="s">
        <v>129</v>
      </c>
      <c r="AY1901" s="17" t="s">
        <v>120</v>
      </c>
      <c r="BE1901" s="145">
        <f>IF(N1901="základní",J1901,0)</f>
        <v>0</v>
      </c>
      <c r="BF1901" s="145">
        <f>IF(N1901="snížená",J1901,0)</f>
        <v>0</v>
      </c>
      <c r="BG1901" s="145">
        <f>IF(N1901="zákl. přenesená",J1901,0)</f>
        <v>0</v>
      </c>
      <c r="BH1901" s="145">
        <f>IF(N1901="sníž. přenesená",J1901,0)</f>
        <v>0</v>
      </c>
      <c r="BI1901" s="145">
        <f>IF(N1901="nulová",J1901,0)</f>
        <v>0</v>
      </c>
      <c r="BJ1901" s="17" t="s">
        <v>129</v>
      </c>
      <c r="BK1901" s="145">
        <f>ROUND(I1901*H1901,2)</f>
        <v>0</v>
      </c>
      <c r="BL1901" s="17" t="s">
        <v>293</v>
      </c>
      <c r="BM1901" s="144" t="s">
        <v>3873</v>
      </c>
    </row>
    <row r="1902" spans="2:65" s="12" customFormat="1">
      <c r="B1902" s="153"/>
      <c r="D1902" s="146" t="s">
        <v>230</v>
      </c>
      <c r="E1902" s="154" t="s">
        <v>1</v>
      </c>
      <c r="F1902" s="155" t="s">
        <v>3874</v>
      </c>
      <c r="H1902" s="156">
        <v>34</v>
      </c>
      <c r="I1902" s="157"/>
      <c r="L1902" s="153"/>
      <c r="M1902" s="158"/>
      <c r="T1902" s="159"/>
      <c r="AT1902" s="154" t="s">
        <v>230</v>
      </c>
      <c r="AU1902" s="154" t="s">
        <v>129</v>
      </c>
      <c r="AV1902" s="12" t="s">
        <v>129</v>
      </c>
      <c r="AW1902" s="12" t="s">
        <v>32</v>
      </c>
      <c r="AX1902" s="12" t="s">
        <v>85</v>
      </c>
      <c r="AY1902" s="154" t="s">
        <v>120</v>
      </c>
    </row>
    <row r="1903" spans="2:65" s="1" customFormat="1" ht="16.5" customHeight="1">
      <c r="B1903" s="132"/>
      <c r="C1903" s="133" t="s">
        <v>3875</v>
      </c>
      <c r="D1903" s="133" t="s">
        <v>123</v>
      </c>
      <c r="E1903" s="134" t="s">
        <v>3876</v>
      </c>
      <c r="F1903" s="135" t="s">
        <v>3877</v>
      </c>
      <c r="G1903" s="136" t="s">
        <v>339</v>
      </c>
      <c r="H1903" s="137">
        <v>34</v>
      </c>
      <c r="I1903" s="138"/>
      <c r="J1903" s="139">
        <f>ROUND(I1903*H1903,2)</f>
        <v>0</v>
      </c>
      <c r="K1903" s="135" t="s">
        <v>127</v>
      </c>
      <c r="L1903" s="32"/>
      <c r="M1903" s="140" t="s">
        <v>1</v>
      </c>
      <c r="N1903" s="141" t="s">
        <v>43</v>
      </c>
      <c r="P1903" s="142">
        <f>O1903*H1903</f>
        <v>0</v>
      </c>
      <c r="Q1903" s="142">
        <v>0</v>
      </c>
      <c r="R1903" s="142">
        <f>Q1903*H1903</f>
        <v>0</v>
      </c>
      <c r="S1903" s="142">
        <v>0</v>
      </c>
      <c r="T1903" s="143">
        <f>S1903*H1903</f>
        <v>0</v>
      </c>
      <c r="AR1903" s="144" t="s">
        <v>293</v>
      </c>
      <c r="AT1903" s="144" t="s">
        <v>123</v>
      </c>
      <c r="AU1903" s="144" t="s">
        <v>129</v>
      </c>
      <c r="AY1903" s="17" t="s">
        <v>120</v>
      </c>
      <c r="BE1903" s="145">
        <f>IF(N1903="základní",J1903,0)</f>
        <v>0</v>
      </c>
      <c r="BF1903" s="145">
        <f>IF(N1903="snížená",J1903,0)</f>
        <v>0</v>
      </c>
      <c r="BG1903" s="145">
        <f>IF(N1903="zákl. přenesená",J1903,0)</f>
        <v>0</v>
      </c>
      <c r="BH1903" s="145">
        <f>IF(N1903="sníž. přenesená",J1903,0)</f>
        <v>0</v>
      </c>
      <c r="BI1903" s="145">
        <f>IF(N1903="nulová",J1903,0)</f>
        <v>0</v>
      </c>
      <c r="BJ1903" s="17" t="s">
        <v>129</v>
      </c>
      <c r="BK1903" s="145">
        <f>ROUND(I1903*H1903,2)</f>
        <v>0</v>
      </c>
      <c r="BL1903" s="17" t="s">
        <v>293</v>
      </c>
      <c r="BM1903" s="144" t="s">
        <v>3878</v>
      </c>
    </row>
    <row r="1904" spans="2:65" s="12" customFormat="1">
      <c r="B1904" s="153"/>
      <c r="D1904" s="146" t="s">
        <v>230</v>
      </c>
      <c r="E1904" s="154" t="s">
        <v>1</v>
      </c>
      <c r="F1904" s="155" t="s">
        <v>3879</v>
      </c>
      <c r="H1904" s="156">
        <v>34</v>
      </c>
      <c r="I1904" s="157"/>
      <c r="L1904" s="153"/>
      <c r="M1904" s="158"/>
      <c r="T1904" s="159"/>
      <c r="AT1904" s="154" t="s">
        <v>230</v>
      </c>
      <c r="AU1904" s="154" t="s">
        <v>129</v>
      </c>
      <c r="AV1904" s="12" t="s">
        <v>129</v>
      </c>
      <c r="AW1904" s="12" t="s">
        <v>32</v>
      </c>
      <c r="AX1904" s="12" t="s">
        <v>85</v>
      </c>
      <c r="AY1904" s="154" t="s">
        <v>120</v>
      </c>
    </row>
    <row r="1905" spans="2:65" s="1" customFormat="1" ht="21.75" customHeight="1">
      <c r="B1905" s="132"/>
      <c r="C1905" s="133" t="s">
        <v>3880</v>
      </c>
      <c r="D1905" s="133" t="s">
        <v>123</v>
      </c>
      <c r="E1905" s="134" t="s">
        <v>3881</v>
      </c>
      <c r="F1905" s="135" t="s">
        <v>3882</v>
      </c>
      <c r="G1905" s="136" t="s">
        <v>228</v>
      </c>
      <c r="H1905" s="137">
        <v>169.6</v>
      </c>
      <c r="I1905" s="138"/>
      <c r="J1905" s="139">
        <f>ROUND(I1905*H1905,2)</f>
        <v>0</v>
      </c>
      <c r="K1905" s="135" t="s">
        <v>127</v>
      </c>
      <c r="L1905" s="32"/>
      <c r="M1905" s="140" t="s">
        <v>1</v>
      </c>
      <c r="N1905" s="141" t="s">
        <v>43</v>
      </c>
      <c r="P1905" s="142">
        <f>O1905*H1905</f>
        <v>0</v>
      </c>
      <c r="Q1905" s="142">
        <v>0</v>
      </c>
      <c r="R1905" s="142">
        <f>Q1905*H1905</f>
        <v>0</v>
      </c>
      <c r="S1905" s="142">
        <v>0</v>
      </c>
      <c r="T1905" s="143">
        <f>S1905*H1905</f>
        <v>0</v>
      </c>
      <c r="AR1905" s="144" t="s">
        <v>293</v>
      </c>
      <c r="AT1905" s="144" t="s">
        <v>123</v>
      </c>
      <c r="AU1905" s="144" t="s">
        <v>129</v>
      </c>
      <c r="AY1905" s="17" t="s">
        <v>120</v>
      </c>
      <c r="BE1905" s="145">
        <f>IF(N1905="základní",J1905,0)</f>
        <v>0</v>
      </c>
      <c r="BF1905" s="145">
        <f>IF(N1905="snížená",J1905,0)</f>
        <v>0</v>
      </c>
      <c r="BG1905" s="145">
        <f>IF(N1905="zákl. přenesená",J1905,0)</f>
        <v>0</v>
      </c>
      <c r="BH1905" s="145">
        <f>IF(N1905="sníž. přenesená",J1905,0)</f>
        <v>0</v>
      </c>
      <c r="BI1905" s="145">
        <f>IF(N1905="nulová",J1905,0)</f>
        <v>0</v>
      </c>
      <c r="BJ1905" s="17" t="s">
        <v>129</v>
      </c>
      <c r="BK1905" s="145">
        <f>ROUND(I1905*H1905,2)</f>
        <v>0</v>
      </c>
      <c r="BL1905" s="17" t="s">
        <v>293</v>
      </c>
      <c r="BM1905" s="144" t="s">
        <v>3883</v>
      </c>
    </row>
    <row r="1906" spans="2:65" s="12" customFormat="1">
      <c r="B1906" s="153"/>
      <c r="D1906" s="146" t="s">
        <v>230</v>
      </c>
      <c r="E1906" s="154" t="s">
        <v>1</v>
      </c>
      <c r="F1906" s="155" t="s">
        <v>1418</v>
      </c>
      <c r="H1906" s="156">
        <v>80.8</v>
      </c>
      <c r="I1906" s="157"/>
      <c r="L1906" s="153"/>
      <c r="M1906" s="158"/>
      <c r="T1906" s="159"/>
      <c r="AT1906" s="154" t="s">
        <v>230</v>
      </c>
      <c r="AU1906" s="154" t="s">
        <v>129</v>
      </c>
      <c r="AV1906" s="12" t="s">
        <v>129</v>
      </c>
      <c r="AW1906" s="12" t="s">
        <v>32</v>
      </c>
      <c r="AX1906" s="12" t="s">
        <v>77</v>
      </c>
      <c r="AY1906" s="154" t="s">
        <v>120</v>
      </c>
    </row>
    <row r="1907" spans="2:65" s="12" customFormat="1">
      <c r="B1907" s="153"/>
      <c r="D1907" s="146" t="s">
        <v>230</v>
      </c>
      <c r="E1907" s="154" t="s">
        <v>1</v>
      </c>
      <c r="F1907" s="155" t="s">
        <v>532</v>
      </c>
      <c r="H1907" s="156">
        <v>2.2000000000000002</v>
      </c>
      <c r="I1907" s="157"/>
      <c r="L1907" s="153"/>
      <c r="M1907" s="158"/>
      <c r="T1907" s="159"/>
      <c r="AT1907" s="154" t="s">
        <v>230</v>
      </c>
      <c r="AU1907" s="154" t="s">
        <v>129</v>
      </c>
      <c r="AV1907" s="12" t="s">
        <v>129</v>
      </c>
      <c r="AW1907" s="12" t="s">
        <v>32</v>
      </c>
      <c r="AX1907" s="12" t="s">
        <v>77</v>
      </c>
      <c r="AY1907" s="154" t="s">
        <v>120</v>
      </c>
    </row>
    <row r="1908" spans="2:65" s="13" customFormat="1">
      <c r="B1908" s="170"/>
      <c r="D1908" s="146" t="s">
        <v>230</v>
      </c>
      <c r="E1908" s="171" t="s">
        <v>1</v>
      </c>
      <c r="F1908" s="172" t="s">
        <v>335</v>
      </c>
      <c r="H1908" s="173">
        <v>83</v>
      </c>
      <c r="I1908" s="174"/>
      <c r="L1908" s="170"/>
      <c r="M1908" s="175"/>
      <c r="T1908" s="176"/>
      <c r="AT1908" s="171" t="s">
        <v>230</v>
      </c>
      <c r="AU1908" s="171" t="s">
        <v>129</v>
      </c>
      <c r="AV1908" s="13" t="s">
        <v>138</v>
      </c>
      <c r="AW1908" s="13" t="s">
        <v>32</v>
      </c>
      <c r="AX1908" s="13" t="s">
        <v>77</v>
      </c>
      <c r="AY1908" s="171" t="s">
        <v>120</v>
      </c>
    </row>
    <row r="1909" spans="2:65" s="12" customFormat="1">
      <c r="B1909" s="153"/>
      <c r="D1909" s="146" t="s">
        <v>230</v>
      </c>
      <c r="E1909" s="154" t="s">
        <v>1</v>
      </c>
      <c r="F1909" s="155" t="s">
        <v>1420</v>
      </c>
      <c r="H1909" s="156">
        <v>86.6</v>
      </c>
      <c r="I1909" s="157"/>
      <c r="L1909" s="153"/>
      <c r="M1909" s="158"/>
      <c r="T1909" s="159"/>
      <c r="AT1909" s="154" t="s">
        <v>230</v>
      </c>
      <c r="AU1909" s="154" t="s">
        <v>129</v>
      </c>
      <c r="AV1909" s="12" t="s">
        <v>129</v>
      </c>
      <c r="AW1909" s="12" t="s">
        <v>32</v>
      </c>
      <c r="AX1909" s="12" t="s">
        <v>77</v>
      </c>
      <c r="AY1909" s="154" t="s">
        <v>120</v>
      </c>
    </row>
    <row r="1910" spans="2:65" s="13" customFormat="1">
      <c r="B1910" s="170"/>
      <c r="D1910" s="146" t="s">
        <v>230</v>
      </c>
      <c r="E1910" s="171" t="s">
        <v>1</v>
      </c>
      <c r="F1910" s="172" t="s">
        <v>512</v>
      </c>
      <c r="H1910" s="173">
        <v>86.6</v>
      </c>
      <c r="I1910" s="174"/>
      <c r="L1910" s="170"/>
      <c r="M1910" s="175"/>
      <c r="T1910" s="176"/>
      <c r="AT1910" s="171" t="s">
        <v>230</v>
      </c>
      <c r="AU1910" s="171" t="s">
        <v>129</v>
      </c>
      <c r="AV1910" s="13" t="s">
        <v>138</v>
      </c>
      <c r="AW1910" s="13" t="s">
        <v>32</v>
      </c>
      <c r="AX1910" s="13" t="s">
        <v>77</v>
      </c>
      <c r="AY1910" s="171" t="s">
        <v>120</v>
      </c>
    </row>
    <row r="1911" spans="2:65" s="14" customFormat="1">
      <c r="B1911" s="177"/>
      <c r="D1911" s="146" t="s">
        <v>230</v>
      </c>
      <c r="E1911" s="178" t="s">
        <v>1</v>
      </c>
      <c r="F1911" s="179" t="s">
        <v>304</v>
      </c>
      <c r="H1911" s="180">
        <v>169.6</v>
      </c>
      <c r="I1911" s="181"/>
      <c r="L1911" s="177"/>
      <c r="M1911" s="182"/>
      <c r="T1911" s="183"/>
      <c r="AT1911" s="178" t="s">
        <v>230</v>
      </c>
      <c r="AU1911" s="178" t="s">
        <v>129</v>
      </c>
      <c r="AV1911" s="14" t="s">
        <v>142</v>
      </c>
      <c r="AW1911" s="14" t="s">
        <v>32</v>
      </c>
      <c r="AX1911" s="14" t="s">
        <v>85</v>
      </c>
      <c r="AY1911" s="178" t="s">
        <v>120</v>
      </c>
    </row>
    <row r="1912" spans="2:65" s="1" customFormat="1" ht="16.5" customHeight="1">
      <c r="B1912" s="132"/>
      <c r="C1912" s="133" t="s">
        <v>3884</v>
      </c>
      <c r="D1912" s="133" t="s">
        <v>123</v>
      </c>
      <c r="E1912" s="134" t="s">
        <v>3885</v>
      </c>
      <c r="F1912" s="135" t="s">
        <v>3886</v>
      </c>
      <c r="G1912" s="136" t="s">
        <v>228</v>
      </c>
      <c r="H1912" s="137">
        <v>169.6</v>
      </c>
      <c r="I1912" s="138"/>
      <c r="J1912" s="139">
        <f>ROUND(I1912*H1912,2)</f>
        <v>0</v>
      </c>
      <c r="K1912" s="135" t="s">
        <v>127</v>
      </c>
      <c r="L1912" s="32"/>
      <c r="M1912" s="140" t="s">
        <v>1</v>
      </c>
      <c r="N1912" s="141" t="s">
        <v>43</v>
      </c>
      <c r="P1912" s="142">
        <f>O1912*H1912</f>
        <v>0</v>
      </c>
      <c r="Q1912" s="142">
        <v>0</v>
      </c>
      <c r="R1912" s="142">
        <f>Q1912*H1912</f>
        <v>0</v>
      </c>
      <c r="S1912" s="142">
        <v>0</v>
      </c>
      <c r="T1912" s="143">
        <f>S1912*H1912</f>
        <v>0</v>
      </c>
      <c r="AR1912" s="144" t="s">
        <v>293</v>
      </c>
      <c r="AT1912" s="144" t="s">
        <v>123</v>
      </c>
      <c r="AU1912" s="144" t="s">
        <v>129</v>
      </c>
      <c r="AY1912" s="17" t="s">
        <v>120</v>
      </c>
      <c r="BE1912" s="145">
        <f>IF(N1912="základní",J1912,0)</f>
        <v>0</v>
      </c>
      <c r="BF1912" s="145">
        <f>IF(N1912="snížená",J1912,0)</f>
        <v>0</v>
      </c>
      <c r="BG1912" s="145">
        <f>IF(N1912="zákl. přenesená",J1912,0)</f>
        <v>0</v>
      </c>
      <c r="BH1912" s="145">
        <f>IF(N1912="sníž. přenesená",J1912,0)</f>
        <v>0</v>
      </c>
      <c r="BI1912" s="145">
        <f>IF(N1912="nulová",J1912,0)</f>
        <v>0</v>
      </c>
      <c r="BJ1912" s="17" t="s">
        <v>129</v>
      </c>
      <c r="BK1912" s="145">
        <f>ROUND(I1912*H1912,2)</f>
        <v>0</v>
      </c>
      <c r="BL1912" s="17" t="s">
        <v>293</v>
      </c>
      <c r="BM1912" s="144" t="s">
        <v>3887</v>
      </c>
    </row>
    <row r="1913" spans="2:65" s="1" customFormat="1" ht="24.2" customHeight="1">
      <c r="B1913" s="132"/>
      <c r="C1913" s="133" t="s">
        <v>3888</v>
      </c>
      <c r="D1913" s="133" t="s">
        <v>123</v>
      </c>
      <c r="E1913" s="134" t="s">
        <v>3889</v>
      </c>
      <c r="F1913" s="135" t="s">
        <v>3890</v>
      </c>
      <c r="G1913" s="136" t="s">
        <v>228</v>
      </c>
      <c r="H1913" s="137">
        <v>169.6</v>
      </c>
      <c r="I1913" s="138"/>
      <c r="J1913" s="139">
        <f>ROUND(I1913*H1913,2)</f>
        <v>0</v>
      </c>
      <c r="K1913" s="135" t="s">
        <v>127</v>
      </c>
      <c r="L1913" s="32"/>
      <c r="M1913" s="140" t="s">
        <v>1</v>
      </c>
      <c r="N1913" s="141" t="s">
        <v>43</v>
      </c>
      <c r="P1913" s="142">
        <f>O1913*H1913</f>
        <v>0</v>
      </c>
      <c r="Q1913" s="142">
        <v>3.0000000000000001E-5</v>
      </c>
      <c r="R1913" s="142">
        <f>Q1913*H1913</f>
        <v>5.0879999999999996E-3</v>
      </c>
      <c r="S1913" s="142">
        <v>0</v>
      </c>
      <c r="T1913" s="143">
        <f>S1913*H1913</f>
        <v>0</v>
      </c>
      <c r="AR1913" s="144" t="s">
        <v>293</v>
      </c>
      <c r="AT1913" s="144" t="s">
        <v>123</v>
      </c>
      <c r="AU1913" s="144" t="s">
        <v>129</v>
      </c>
      <c r="AY1913" s="17" t="s">
        <v>120</v>
      </c>
      <c r="BE1913" s="145">
        <f>IF(N1913="základní",J1913,0)</f>
        <v>0</v>
      </c>
      <c r="BF1913" s="145">
        <f>IF(N1913="snížená",J1913,0)</f>
        <v>0</v>
      </c>
      <c r="BG1913" s="145">
        <f>IF(N1913="zákl. přenesená",J1913,0)</f>
        <v>0</v>
      </c>
      <c r="BH1913" s="145">
        <f>IF(N1913="sníž. přenesená",J1913,0)</f>
        <v>0</v>
      </c>
      <c r="BI1913" s="145">
        <f>IF(N1913="nulová",J1913,0)</f>
        <v>0</v>
      </c>
      <c r="BJ1913" s="17" t="s">
        <v>129</v>
      </c>
      <c r="BK1913" s="145">
        <f>ROUND(I1913*H1913,2)</f>
        <v>0</v>
      </c>
      <c r="BL1913" s="17" t="s">
        <v>293</v>
      </c>
      <c r="BM1913" s="144" t="s">
        <v>3891</v>
      </c>
    </row>
    <row r="1914" spans="2:65" s="1" customFormat="1" ht="33" customHeight="1">
      <c r="B1914" s="132"/>
      <c r="C1914" s="133" t="s">
        <v>3892</v>
      </c>
      <c r="D1914" s="133" t="s">
        <v>123</v>
      </c>
      <c r="E1914" s="134" t="s">
        <v>3893</v>
      </c>
      <c r="F1914" s="135" t="s">
        <v>3894</v>
      </c>
      <c r="G1914" s="136" t="s">
        <v>228</v>
      </c>
      <c r="H1914" s="137">
        <v>169.6</v>
      </c>
      <c r="I1914" s="138"/>
      <c r="J1914" s="139">
        <f>ROUND(I1914*H1914,2)</f>
        <v>0</v>
      </c>
      <c r="K1914" s="135" t="s">
        <v>127</v>
      </c>
      <c r="L1914" s="32"/>
      <c r="M1914" s="140" t="s">
        <v>1</v>
      </c>
      <c r="N1914" s="141" t="s">
        <v>43</v>
      </c>
      <c r="P1914" s="142">
        <f>O1914*H1914</f>
        <v>0</v>
      </c>
      <c r="Q1914" s="142">
        <v>7.4999999999999997E-3</v>
      </c>
      <c r="R1914" s="142">
        <f>Q1914*H1914</f>
        <v>1.272</v>
      </c>
      <c r="S1914" s="142">
        <v>0</v>
      </c>
      <c r="T1914" s="143">
        <f>S1914*H1914</f>
        <v>0</v>
      </c>
      <c r="AR1914" s="144" t="s">
        <v>293</v>
      </c>
      <c r="AT1914" s="144" t="s">
        <v>123</v>
      </c>
      <c r="AU1914" s="144" t="s">
        <v>129</v>
      </c>
      <c r="AY1914" s="17" t="s">
        <v>120</v>
      </c>
      <c r="BE1914" s="145">
        <f>IF(N1914="základní",J1914,0)</f>
        <v>0</v>
      </c>
      <c r="BF1914" s="145">
        <f>IF(N1914="snížená",J1914,0)</f>
        <v>0</v>
      </c>
      <c r="BG1914" s="145">
        <f>IF(N1914="zákl. přenesená",J1914,0)</f>
        <v>0</v>
      </c>
      <c r="BH1914" s="145">
        <f>IF(N1914="sníž. přenesená",J1914,0)</f>
        <v>0</v>
      </c>
      <c r="BI1914" s="145">
        <f>IF(N1914="nulová",J1914,0)</f>
        <v>0</v>
      </c>
      <c r="BJ1914" s="17" t="s">
        <v>129</v>
      </c>
      <c r="BK1914" s="145">
        <f>ROUND(I1914*H1914,2)</f>
        <v>0</v>
      </c>
      <c r="BL1914" s="17" t="s">
        <v>293</v>
      </c>
      <c r="BM1914" s="144" t="s">
        <v>3895</v>
      </c>
    </row>
    <row r="1915" spans="2:65" s="1" customFormat="1" ht="16.5" customHeight="1">
      <c r="B1915" s="132"/>
      <c r="C1915" s="133" t="s">
        <v>3896</v>
      </c>
      <c r="D1915" s="133" t="s">
        <v>123</v>
      </c>
      <c r="E1915" s="134" t="s">
        <v>3897</v>
      </c>
      <c r="F1915" s="135" t="s">
        <v>3898</v>
      </c>
      <c r="G1915" s="136" t="s">
        <v>228</v>
      </c>
      <c r="H1915" s="137">
        <v>169.6</v>
      </c>
      <c r="I1915" s="138"/>
      <c r="J1915" s="139">
        <f>ROUND(I1915*H1915,2)</f>
        <v>0</v>
      </c>
      <c r="K1915" s="135" t="s">
        <v>127</v>
      </c>
      <c r="L1915" s="32"/>
      <c r="M1915" s="140" t="s">
        <v>1</v>
      </c>
      <c r="N1915" s="141" t="s">
        <v>43</v>
      </c>
      <c r="P1915" s="142">
        <f>O1915*H1915</f>
        <v>0</v>
      </c>
      <c r="Q1915" s="142">
        <v>2.9999999999999997E-4</v>
      </c>
      <c r="R1915" s="142">
        <f>Q1915*H1915</f>
        <v>5.0879999999999995E-2</v>
      </c>
      <c r="S1915" s="142">
        <v>0</v>
      </c>
      <c r="T1915" s="143">
        <f>S1915*H1915</f>
        <v>0</v>
      </c>
      <c r="AR1915" s="144" t="s">
        <v>293</v>
      </c>
      <c r="AT1915" s="144" t="s">
        <v>123</v>
      </c>
      <c r="AU1915" s="144" t="s">
        <v>129</v>
      </c>
      <c r="AY1915" s="17" t="s">
        <v>120</v>
      </c>
      <c r="BE1915" s="145">
        <f>IF(N1915="základní",J1915,0)</f>
        <v>0</v>
      </c>
      <c r="BF1915" s="145">
        <f>IF(N1915="snížená",J1915,0)</f>
        <v>0</v>
      </c>
      <c r="BG1915" s="145">
        <f>IF(N1915="zákl. přenesená",J1915,0)</f>
        <v>0</v>
      </c>
      <c r="BH1915" s="145">
        <f>IF(N1915="sníž. přenesená",J1915,0)</f>
        <v>0</v>
      </c>
      <c r="BI1915" s="145">
        <f>IF(N1915="nulová",J1915,0)</f>
        <v>0</v>
      </c>
      <c r="BJ1915" s="17" t="s">
        <v>129</v>
      </c>
      <c r="BK1915" s="145">
        <f>ROUND(I1915*H1915,2)</f>
        <v>0</v>
      </c>
      <c r="BL1915" s="17" t="s">
        <v>293</v>
      </c>
      <c r="BM1915" s="144" t="s">
        <v>3899</v>
      </c>
    </row>
    <row r="1916" spans="2:65" s="12" customFormat="1">
      <c r="B1916" s="153"/>
      <c r="D1916" s="146" t="s">
        <v>230</v>
      </c>
      <c r="E1916" s="154" t="s">
        <v>1</v>
      </c>
      <c r="F1916" s="155" t="s">
        <v>1418</v>
      </c>
      <c r="H1916" s="156">
        <v>80.8</v>
      </c>
      <c r="I1916" s="157"/>
      <c r="L1916" s="153"/>
      <c r="M1916" s="158"/>
      <c r="T1916" s="159"/>
      <c r="AT1916" s="154" t="s">
        <v>230</v>
      </c>
      <c r="AU1916" s="154" t="s">
        <v>129</v>
      </c>
      <c r="AV1916" s="12" t="s">
        <v>129</v>
      </c>
      <c r="AW1916" s="12" t="s">
        <v>32</v>
      </c>
      <c r="AX1916" s="12" t="s">
        <v>77</v>
      </c>
      <c r="AY1916" s="154" t="s">
        <v>120</v>
      </c>
    </row>
    <row r="1917" spans="2:65" s="12" customFormat="1">
      <c r="B1917" s="153"/>
      <c r="D1917" s="146" t="s">
        <v>230</v>
      </c>
      <c r="E1917" s="154" t="s">
        <v>1</v>
      </c>
      <c r="F1917" s="155" t="s">
        <v>532</v>
      </c>
      <c r="H1917" s="156">
        <v>2.2000000000000002</v>
      </c>
      <c r="I1917" s="157"/>
      <c r="L1917" s="153"/>
      <c r="M1917" s="158"/>
      <c r="T1917" s="159"/>
      <c r="AT1917" s="154" t="s">
        <v>230</v>
      </c>
      <c r="AU1917" s="154" t="s">
        <v>129</v>
      </c>
      <c r="AV1917" s="12" t="s">
        <v>129</v>
      </c>
      <c r="AW1917" s="12" t="s">
        <v>32</v>
      </c>
      <c r="AX1917" s="12" t="s">
        <v>77</v>
      </c>
      <c r="AY1917" s="154" t="s">
        <v>120</v>
      </c>
    </row>
    <row r="1918" spans="2:65" s="13" customFormat="1">
      <c r="B1918" s="170"/>
      <c r="D1918" s="146" t="s">
        <v>230</v>
      </c>
      <c r="E1918" s="171" t="s">
        <v>1</v>
      </c>
      <c r="F1918" s="172" t="s">
        <v>335</v>
      </c>
      <c r="H1918" s="173">
        <v>83</v>
      </c>
      <c r="I1918" s="174"/>
      <c r="L1918" s="170"/>
      <c r="M1918" s="175"/>
      <c r="T1918" s="176"/>
      <c r="AT1918" s="171" t="s">
        <v>230</v>
      </c>
      <c r="AU1918" s="171" t="s">
        <v>129</v>
      </c>
      <c r="AV1918" s="13" t="s">
        <v>138</v>
      </c>
      <c r="AW1918" s="13" t="s">
        <v>32</v>
      </c>
      <c r="AX1918" s="13" t="s">
        <v>77</v>
      </c>
      <c r="AY1918" s="171" t="s">
        <v>120</v>
      </c>
    </row>
    <row r="1919" spans="2:65" s="12" customFormat="1">
      <c r="B1919" s="153"/>
      <c r="D1919" s="146" t="s">
        <v>230</v>
      </c>
      <c r="E1919" s="154" t="s">
        <v>1</v>
      </c>
      <c r="F1919" s="155" t="s">
        <v>1420</v>
      </c>
      <c r="H1919" s="156">
        <v>86.6</v>
      </c>
      <c r="I1919" s="157"/>
      <c r="L1919" s="153"/>
      <c r="M1919" s="158"/>
      <c r="T1919" s="159"/>
      <c r="AT1919" s="154" t="s">
        <v>230</v>
      </c>
      <c r="AU1919" s="154" t="s">
        <v>129</v>
      </c>
      <c r="AV1919" s="12" t="s">
        <v>129</v>
      </c>
      <c r="AW1919" s="12" t="s">
        <v>32</v>
      </c>
      <c r="AX1919" s="12" t="s">
        <v>77</v>
      </c>
      <c r="AY1919" s="154" t="s">
        <v>120</v>
      </c>
    </row>
    <row r="1920" spans="2:65" s="13" customFormat="1">
      <c r="B1920" s="170"/>
      <c r="D1920" s="146" t="s">
        <v>230</v>
      </c>
      <c r="E1920" s="171" t="s">
        <v>1</v>
      </c>
      <c r="F1920" s="172" t="s">
        <v>512</v>
      </c>
      <c r="H1920" s="173">
        <v>86.6</v>
      </c>
      <c r="I1920" s="174"/>
      <c r="L1920" s="170"/>
      <c r="M1920" s="175"/>
      <c r="T1920" s="176"/>
      <c r="AT1920" s="171" t="s">
        <v>230</v>
      </c>
      <c r="AU1920" s="171" t="s">
        <v>129</v>
      </c>
      <c r="AV1920" s="13" t="s">
        <v>138</v>
      </c>
      <c r="AW1920" s="13" t="s">
        <v>32</v>
      </c>
      <c r="AX1920" s="13" t="s">
        <v>77</v>
      </c>
      <c r="AY1920" s="171" t="s">
        <v>120</v>
      </c>
    </row>
    <row r="1921" spans="2:65" s="14" customFormat="1">
      <c r="B1921" s="177"/>
      <c r="D1921" s="146" t="s">
        <v>230</v>
      </c>
      <c r="E1921" s="178" t="s">
        <v>1</v>
      </c>
      <c r="F1921" s="179" t="s">
        <v>304</v>
      </c>
      <c r="H1921" s="180">
        <v>169.6</v>
      </c>
      <c r="I1921" s="181"/>
      <c r="L1921" s="177"/>
      <c r="M1921" s="182"/>
      <c r="T1921" s="183"/>
      <c r="AT1921" s="178" t="s">
        <v>230</v>
      </c>
      <c r="AU1921" s="178" t="s">
        <v>129</v>
      </c>
      <c r="AV1921" s="14" t="s">
        <v>142</v>
      </c>
      <c r="AW1921" s="14" t="s">
        <v>32</v>
      </c>
      <c r="AX1921" s="14" t="s">
        <v>85</v>
      </c>
      <c r="AY1921" s="178" t="s">
        <v>120</v>
      </c>
    </row>
    <row r="1922" spans="2:65" s="1" customFormat="1" ht="16.5" customHeight="1">
      <c r="B1922" s="132"/>
      <c r="C1922" s="160" t="s">
        <v>3900</v>
      </c>
      <c r="D1922" s="160" t="s">
        <v>254</v>
      </c>
      <c r="E1922" s="161" t="s">
        <v>3901</v>
      </c>
      <c r="F1922" s="162" t="s">
        <v>3902</v>
      </c>
      <c r="G1922" s="163" t="s">
        <v>228</v>
      </c>
      <c r="H1922" s="164">
        <v>178.08</v>
      </c>
      <c r="I1922" s="165"/>
      <c r="J1922" s="166">
        <f>ROUND(I1922*H1922,2)</f>
        <v>0</v>
      </c>
      <c r="K1922" s="162" t="s">
        <v>1</v>
      </c>
      <c r="L1922" s="167"/>
      <c r="M1922" s="168" t="s">
        <v>1</v>
      </c>
      <c r="N1922" s="169" t="s">
        <v>43</v>
      </c>
      <c r="P1922" s="142">
        <f>O1922*H1922</f>
        <v>0</v>
      </c>
      <c r="Q1922" s="142">
        <v>2.5999999999999999E-3</v>
      </c>
      <c r="R1922" s="142">
        <f>Q1922*H1922</f>
        <v>0.46300800000000003</v>
      </c>
      <c r="S1922" s="142">
        <v>0</v>
      </c>
      <c r="T1922" s="143">
        <f>S1922*H1922</f>
        <v>0</v>
      </c>
      <c r="AR1922" s="144" t="s">
        <v>375</v>
      </c>
      <c r="AT1922" s="144" t="s">
        <v>254</v>
      </c>
      <c r="AU1922" s="144" t="s">
        <v>129</v>
      </c>
      <c r="AY1922" s="17" t="s">
        <v>120</v>
      </c>
      <c r="BE1922" s="145">
        <f>IF(N1922="základní",J1922,0)</f>
        <v>0</v>
      </c>
      <c r="BF1922" s="145">
        <f>IF(N1922="snížená",J1922,0)</f>
        <v>0</v>
      </c>
      <c r="BG1922" s="145">
        <f>IF(N1922="zákl. přenesená",J1922,0)</f>
        <v>0</v>
      </c>
      <c r="BH1922" s="145">
        <f>IF(N1922="sníž. přenesená",J1922,0)</f>
        <v>0</v>
      </c>
      <c r="BI1922" s="145">
        <f>IF(N1922="nulová",J1922,0)</f>
        <v>0</v>
      </c>
      <c r="BJ1922" s="17" t="s">
        <v>129</v>
      </c>
      <c r="BK1922" s="145">
        <f>ROUND(I1922*H1922,2)</f>
        <v>0</v>
      </c>
      <c r="BL1922" s="17" t="s">
        <v>293</v>
      </c>
      <c r="BM1922" s="144" t="s">
        <v>3903</v>
      </c>
    </row>
    <row r="1923" spans="2:65" s="12" customFormat="1">
      <c r="B1923" s="153"/>
      <c r="D1923" s="146" t="s">
        <v>230</v>
      </c>
      <c r="E1923" s="154" t="s">
        <v>1</v>
      </c>
      <c r="F1923" s="155" t="s">
        <v>3904</v>
      </c>
      <c r="H1923" s="156">
        <v>178.08</v>
      </c>
      <c r="I1923" s="157"/>
      <c r="L1923" s="153"/>
      <c r="M1923" s="158"/>
      <c r="T1923" s="159"/>
      <c r="AT1923" s="154" t="s">
        <v>230</v>
      </c>
      <c r="AU1923" s="154" t="s">
        <v>129</v>
      </c>
      <c r="AV1923" s="12" t="s">
        <v>129</v>
      </c>
      <c r="AW1923" s="12" t="s">
        <v>32</v>
      </c>
      <c r="AX1923" s="12" t="s">
        <v>85</v>
      </c>
      <c r="AY1923" s="154" t="s">
        <v>120</v>
      </c>
    </row>
    <row r="1924" spans="2:65" s="1" customFormat="1" ht="16.5" customHeight="1">
      <c r="B1924" s="132"/>
      <c r="C1924" s="133" t="s">
        <v>3905</v>
      </c>
      <c r="D1924" s="133" t="s">
        <v>123</v>
      </c>
      <c r="E1924" s="134" t="s">
        <v>3906</v>
      </c>
      <c r="F1924" s="135" t="s">
        <v>3907</v>
      </c>
      <c r="G1924" s="136" t="s">
        <v>339</v>
      </c>
      <c r="H1924" s="137">
        <v>194.8</v>
      </c>
      <c r="I1924" s="138"/>
      <c r="J1924" s="139">
        <f>ROUND(I1924*H1924,2)</f>
        <v>0</v>
      </c>
      <c r="K1924" s="135" t="s">
        <v>127</v>
      </c>
      <c r="L1924" s="32"/>
      <c r="M1924" s="140" t="s">
        <v>1</v>
      </c>
      <c r="N1924" s="141" t="s">
        <v>43</v>
      </c>
      <c r="P1924" s="142">
        <f>O1924*H1924</f>
        <v>0</v>
      </c>
      <c r="Q1924" s="142">
        <v>1.0000000000000001E-5</v>
      </c>
      <c r="R1924" s="142">
        <f>Q1924*H1924</f>
        <v>1.9480000000000003E-3</v>
      </c>
      <c r="S1924" s="142">
        <v>0</v>
      </c>
      <c r="T1924" s="143">
        <f>S1924*H1924</f>
        <v>0</v>
      </c>
      <c r="AR1924" s="144" t="s">
        <v>293</v>
      </c>
      <c r="AT1924" s="144" t="s">
        <v>123</v>
      </c>
      <c r="AU1924" s="144" t="s">
        <v>129</v>
      </c>
      <c r="AY1924" s="17" t="s">
        <v>120</v>
      </c>
      <c r="BE1924" s="145">
        <f>IF(N1924="základní",J1924,0)</f>
        <v>0</v>
      </c>
      <c r="BF1924" s="145">
        <f>IF(N1924="snížená",J1924,0)</f>
        <v>0</v>
      </c>
      <c r="BG1924" s="145">
        <f>IF(N1924="zákl. přenesená",J1924,0)</f>
        <v>0</v>
      </c>
      <c r="BH1924" s="145">
        <f>IF(N1924="sníž. přenesená",J1924,0)</f>
        <v>0</v>
      </c>
      <c r="BI1924" s="145">
        <f>IF(N1924="nulová",J1924,0)</f>
        <v>0</v>
      </c>
      <c r="BJ1924" s="17" t="s">
        <v>129</v>
      </c>
      <c r="BK1924" s="145">
        <f>ROUND(I1924*H1924,2)</f>
        <v>0</v>
      </c>
      <c r="BL1924" s="17" t="s">
        <v>293</v>
      </c>
      <c r="BM1924" s="144" t="s">
        <v>3908</v>
      </c>
    </row>
    <row r="1925" spans="2:65" s="12" customFormat="1">
      <c r="B1925" s="153"/>
      <c r="D1925" s="146" t="s">
        <v>230</v>
      </c>
      <c r="E1925" s="154" t="s">
        <v>1</v>
      </c>
      <c r="F1925" s="155" t="s">
        <v>3909</v>
      </c>
      <c r="H1925" s="156">
        <v>3.4</v>
      </c>
      <c r="I1925" s="157"/>
      <c r="L1925" s="153"/>
      <c r="M1925" s="158"/>
      <c r="T1925" s="159"/>
      <c r="AT1925" s="154" t="s">
        <v>230</v>
      </c>
      <c r="AU1925" s="154" t="s">
        <v>129</v>
      </c>
      <c r="AV1925" s="12" t="s">
        <v>129</v>
      </c>
      <c r="AW1925" s="12" t="s">
        <v>32</v>
      </c>
      <c r="AX1925" s="12" t="s">
        <v>77</v>
      </c>
      <c r="AY1925" s="154" t="s">
        <v>120</v>
      </c>
    </row>
    <row r="1926" spans="2:65" s="12" customFormat="1">
      <c r="B1926" s="153"/>
      <c r="D1926" s="146" t="s">
        <v>230</v>
      </c>
      <c r="E1926" s="154" t="s">
        <v>1</v>
      </c>
      <c r="F1926" s="155" t="s">
        <v>3910</v>
      </c>
      <c r="H1926" s="156">
        <v>14.7</v>
      </c>
      <c r="I1926" s="157"/>
      <c r="L1926" s="153"/>
      <c r="M1926" s="158"/>
      <c r="T1926" s="159"/>
      <c r="AT1926" s="154" t="s">
        <v>230</v>
      </c>
      <c r="AU1926" s="154" t="s">
        <v>129</v>
      </c>
      <c r="AV1926" s="12" t="s">
        <v>129</v>
      </c>
      <c r="AW1926" s="12" t="s">
        <v>32</v>
      </c>
      <c r="AX1926" s="12" t="s">
        <v>77</v>
      </c>
      <c r="AY1926" s="154" t="s">
        <v>120</v>
      </c>
    </row>
    <row r="1927" spans="2:65" s="12" customFormat="1">
      <c r="B1927" s="153"/>
      <c r="D1927" s="146" t="s">
        <v>230</v>
      </c>
      <c r="E1927" s="154" t="s">
        <v>1</v>
      </c>
      <c r="F1927" s="155" t="s">
        <v>3911</v>
      </c>
      <c r="H1927" s="156">
        <v>18.2</v>
      </c>
      <c r="I1927" s="157"/>
      <c r="L1927" s="153"/>
      <c r="M1927" s="158"/>
      <c r="T1927" s="159"/>
      <c r="AT1927" s="154" t="s">
        <v>230</v>
      </c>
      <c r="AU1927" s="154" t="s">
        <v>129</v>
      </c>
      <c r="AV1927" s="12" t="s">
        <v>129</v>
      </c>
      <c r="AW1927" s="12" t="s">
        <v>32</v>
      </c>
      <c r="AX1927" s="12" t="s">
        <v>77</v>
      </c>
      <c r="AY1927" s="154" t="s">
        <v>120</v>
      </c>
    </row>
    <row r="1928" spans="2:65" s="12" customFormat="1">
      <c r="B1928" s="153"/>
      <c r="D1928" s="146" t="s">
        <v>230</v>
      </c>
      <c r="E1928" s="154" t="s">
        <v>1</v>
      </c>
      <c r="F1928" s="155" t="s">
        <v>3912</v>
      </c>
      <c r="H1928" s="156">
        <v>10.7</v>
      </c>
      <c r="I1928" s="157"/>
      <c r="L1928" s="153"/>
      <c r="M1928" s="158"/>
      <c r="T1928" s="159"/>
      <c r="AT1928" s="154" t="s">
        <v>230</v>
      </c>
      <c r="AU1928" s="154" t="s">
        <v>129</v>
      </c>
      <c r="AV1928" s="12" t="s">
        <v>129</v>
      </c>
      <c r="AW1928" s="12" t="s">
        <v>32</v>
      </c>
      <c r="AX1928" s="12" t="s">
        <v>77</v>
      </c>
      <c r="AY1928" s="154" t="s">
        <v>120</v>
      </c>
    </row>
    <row r="1929" spans="2:65" s="12" customFormat="1">
      <c r="B1929" s="153"/>
      <c r="D1929" s="146" t="s">
        <v>230</v>
      </c>
      <c r="E1929" s="154" t="s">
        <v>1</v>
      </c>
      <c r="F1929" s="155" t="s">
        <v>3913</v>
      </c>
      <c r="H1929" s="156">
        <v>3.4</v>
      </c>
      <c r="I1929" s="157"/>
      <c r="L1929" s="153"/>
      <c r="M1929" s="158"/>
      <c r="T1929" s="159"/>
      <c r="AT1929" s="154" t="s">
        <v>230</v>
      </c>
      <c r="AU1929" s="154" t="s">
        <v>129</v>
      </c>
      <c r="AV1929" s="12" t="s">
        <v>129</v>
      </c>
      <c r="AW1929" s="12" t="s">
        <v>32</v>
      </c>
      <c r="AX1929" s="12" t="s">
        <v>77</v>
      </c>
      <c r="AY1929" s="154" t="s">
        <v>120</v>
      </c>
    </row>
    <row r="1930" spans="2:65" s="12" customFormat="1">
      <c r="B1930" s="153"/>
      <c r="D1930" s="146" t="s">
        <v>230</v>
      </c>
      <c r="E1930" s="154" t="s">
        <v>1</v>
      </c>
      <c r="F1930" s="155" t="s">
        <v>3914</v>
      </c>
      <c r="H1930" s="156">
        <v>14.7</v>
      </c>
      <c r="I1930" s="157"/>
      <c r="L1930" s="153"/>
      <c r="M1930" s="158"/>
      <c r="T1930" s="159"/>
      <c r="AT1930" s="154" t="s">
        <v>230</v>
      </c>
      <c r="AU1930" s="154" t="s">
        <v>129</v>
      </c>
      <c r="AV1930" s="12" t="s">
        <v>129</v>
      </c>
      <c r="AW1930" s="12" t="s">
        <v>32</v>
      </c>
      <c r="AX1930" s="12" t="s">
        <v>77</v>
      </c>
      <c r="AY1930" s="154" t="s">
        <v>120</v>
      </c>
    </row>
    <row r="1931" spans="2:65" s="12" customFormat="1">
      <c r="B1931" s="153"/>
      <c r="D1931" s="146" t="s">
        <v>230</v>
      </c>
      <c r="E1931" s="154" t="s">
        <v>1</v>
      </c>
      <c r="F1931" s="155" t="s">
        <v>3915</v>
      </c>
      <c r="H1931" s="156">
        <v>18.2</v>
      </c>
      <c r="I1931" s="157"/>
      <c r="L1931" s="153"/>
      <c r="M1931" s="158"/>
      <c r="T1931" s="159"/>
      <c r="AT1931" s="154" t="s">
        <v>230</v>
      </c>
      <c r="AU1931" s="154" t="s">
        <v>129</v>
      </c>
      <c r="AV1931" s="12" t="s">
        <v>129</v>
      </c>
      <c r="AW1931" s="12" t="s">
        <v>32</v>
      </c>
      <c r="AX1931" s="12" t="s">
        <v>77</v>
      </c>
      <c r="AY1931" s="154" t="s">
        <v>120</v>
      </c>
    </row>
    <row r="1932" spans="2:65" s="12" customFormat="1">
      <c r="B1932" s="153"/>
      <c r="D1932" s="146" t="s">
        <v>230</v>
      </c>
      <c r="E1932" s="154" t="s">
        <v>1</v>
      </c>
      <c r="F1932" s="155" t="s">
        <v>3916</v>
      </c>
      <c r="H1932" s="156">
        <v>10.7</v>
      </c>
      <c r="I1932" s="157"/>
      <c r="L1932" s="153"/>
      <c r="M1932" s="158"/>
      <c r="T1932" s="159"/>
      <c r="AT1932" s="154" t="s">
        <v>230</v>
      </c>
      <c r="AU1932" s="154" t="s">
        <v>129</v>
      </c>
      <c r="AV1932" s="12" t="s">
        <v>129</v>
      </c>
      <c r="AW1932" s="12" t="s">
        <v>32</v>
      </c>
      <c r="AX1932" s="12" t="s">
        <v>77</v>
      </c>
      <c r="AY1932" s="154" t="s">
        <v>120</v>
      </c>
    </row>
    <row r="1933" spans="2:65" s="13" customFormat="1">
      <c r="B1933" s="170"/>
      <c r="D1933" s="146" t="s">
        <v>230</v>
      </c>
      <c r="E1933" s="171" t="s">
        <v>1</v>
      </c>
      <c r="F1933" s="172" t="s">
        <v>335</v>
      </c>
      <c r="H1933" s="173">
        <v>94</v>
      </c>
      <c r="I1933" s="174"/>
      <c r="L1933" s="170"/>
      <c r="M1933" s="175"/>
      <c r="T1933" s="176"/>
      <c r="AT1933" s="171" t="s">
        <v>230</v>
      </c>
      <c r="AU1933" s="171" t="s">
        <v>129</v>
      </c>
      <c r="AV1933" s="13" t="s">
        <v>138</v>
      </c>
      <c r="AW1933" s="13" t="s">
        <v>32</v>
      </c>
      <c r="AX1933" s="13" t="s">
        <v>77</v>
      </c>
      <c r="AY1933" s="171" t="s">
        <v>120</v>
      </c>
    </row>
    <row r="1934" spans="2:65" s="12" customFormat="1">
      <c r="B1934" s="153"/>
      <c r="D1934" s="146" t="s">
        <v>230</v>
      </c>
      <c r="E1934" s="154" t="s">
        <v>1</v>
      </c>
      <c r="F1934" s="155" t="s">
        <v>3917</v>
      </c>
      <c r="H1934" s="156">
        <v>5.3</v>
      </c>
      <c r="I1934" s="157"/>
      <c r="L1934" s="153"/>
      <c r="M1934" s="158"/>
      <c r="T1934" s="159"/>
      <c r="AT1934" s="154" t="s">
        <v>230</v>
      </c>
      <c r="AU1934" s="154" t="s">
        <v>129</v>
      </c>
      <c r="AV1934" s="12" t="s">
        <v>129</v>
      </c>
      <c r="AW1934" s="12" t="s">
        <v>32</v>
      </c>
      <c r="AX1934" s="12" t="s">
        <v>77</v>
      </c>
      <c r="AY1934" s="154" t="s">
        <v>120</v>
      </c>
    </row>
    <row r="1935" spans="2:65" s="12" customFormat="1">
      <c r="B1935" s="153"/>
      <c r="D1935" s="146" t="s">
        <v>230</v>
      </c>
      <c r="E1935" s="154" t="s">
        <v>1</v>
      </c>
      <c r="F1935" s="155" t="s">
        <v>3918</v>
      </c>
      <c r="H1935" s="156">
        <v>8.3000000000000007</v>
      </c>
      <c r="I1935" s="157"/>
      <c r="L1935" s="153"/>
      <c r="M1935" s="158"/>
      <c r="T1935" s="159"/>
      <c r="AT1935" s="154" t="s">
        <v>230</v>
      </c>
      <c r="AU1935" s="154" t="s">
        <v>129</v>
      </c>
      <c r="AV1935" s="12" t="s">
        <v>129</v>
      </c>
      <c r="AW1935" s="12" t="s">
        <v>32</v>
      </c>
      <c r="AX1935" s="12" t="s">
        <v>77</v>
      </c>
      <c r="AY1935" s="154" t="s">
        <v>120</v>
      </c>
    </row>
    <row r="1936" spans="2:65" s="12" customFormat="1">
      <c r="B1936" s="153"/>
      <c r="D1936" s="146" t="s">
        <v>230</v>
      </c>
      <c r="E1936" s="154" t="s">
        <v>1</v>
      </c>
      <c r="F1936" s="155" t="s">
        <v>3919</v>
      </c>
      <c r="H1936" s="156">
        <v>24.8</v>
      </c>
      <c r="I1936" s="157"/>
      <c r="L1936" s="153"/>
      <c r="M1936" s="158"/>
      <c r="T1936" s="159"/>
      <c r="AT1936" s="154" t="s">
        <v>230</v>
      </c>
      <c r="AU1936" s="154" t="s">
        <v>129</v>
      </c>
      <c r="AV1936" s="12" t="s">
        <v>129</v>
      </c>
      <c r="AW1936" s="12" t="s">
        <v>32</v>
      </c>
      <c r="AX1936" s="12" t="s">
        <v>77</v>
      </c>
      <c r="AY1936" s="154" t="s">
        <v>120</v>
      </c>
    </row>
    <row r="1937" spans="2:65" s="12" customFormat="1">
      <c r="B1937" s="153"/>
      <c r="D1937" s="146" t="s">
        <v>230</v>
      </c>
      <c r="E1937" s="154" t="s">
        <v>1</v>
      </c>
      <c r="F1937" s="155" t="s">
        <v>3920</v>
      </c>
      <c r="H1937" s="156">
        <v>12</v>
      </c>
      <c r="I1937" s="157"/>
      <c r="L1937" s="153"/>
      <c r="M1937" s="158"/>
      <c r="T1937" s="159"/>
      <c r="AT1937" s="154" t="s">
        <v>230</v>
      </c>
      <c r="AU1937" s="154" t="s">
        <v>129</v>
      </c>
      <c r="AV1937" s="12" t="s">
        <v>129</v>
      </c>
      <c r="AW1937" s="12" t="s">
        <v>32</v>
      </c>
      <c r="AX1937" s="12" t="s">
        <v>77</v>
      </c>
      <c r="AY1937" s="154" t="s">
        <v>120</v>
      </c>
    </row>
    <row r="1938" spans="2:65" s="12" customFormat="1">
      <c r="B1938" s="153"/>
      <c r="D1938" s="146" t="s">
        <v>230</v>
      </c>
      <c r="E1938" s="154" t="s">
        <v>1</v>
      </c>
      <c r="F1938" s="155" t="s">
        <v>3921</v>
      </c>
      <c r="H1938" s="156">
        <v>5.3</v>
      </c>
      <c r="I1938" s="157"/>
      <c r="L1938" s="153"/>
      <c r="M1938" s="158"/>
      <c r="T1938" s="159"/>
      <c r="AT1938" s="154" t="s">
        <v>230</v>
      </c>
      <c r="AU1938" s="154" t="s">
        <v>129</v>
      </c>
      <c r="AV1938" s="12" t="s">
        <v>129</v>
      </c>
      <c r="AW1938" s="12" t="s">
        <v>32</v>
      </c>
      <c r="AX1938" s="12" t="s">
        <v>77</v>
      </c>
      <c r="AY1938" s="154" t="s">
        <v>120</v>
      </c>
    </row>
    <row r="1939" spans="2:65" s="12" customFormat="1">
      <c r="B1939" s="153"/>
      <c r="D1939" s="146" t="s">
        <v>230</v>
      </c>
      <c r="E1939" s="154" t="s">
        <v>1</v>
      </c>
      <c r="F1939" s="155" t="s">
        <v>3922</v>
      </c>
      <c r="H1939" s="156">
        <v>8.3000000000000007</v>
      </c>
      <c r="I1939" s="157"/>
      <c r="L1939" s="153"/>
      <c r="M1939" s="158"/>
      <c r="T1939" s="159"/>
      <c r="AT1939" s="154" t="s">
        <v>230</v>
      </c>
      <c r="AU1939" s="154" t="s">
        <v>129</v>
      </c>
      <c r="AV1939" s="12" t="s">
        <v>129</v>
      </c>
      <c r="AW1939" s="12" t="s">
        <v>32</v>
      </c>
      <c r="AX1939" s="12" t="s">
        <v>77</v>
      </c>
      <c r="AY1939" s="154" t="s">
        <v>120</v>
      </c>
    </row>
    <row r="1940" spans="2:65" s="12" customFormat="1">
      <c r="B1940" s="153"/>
      <c r="D1940" s="146" t="s">
        <v>230</v>
      </c>
      <c r="E1940" s="154" t="s">
        <v>1</v>
      </c>
      <c r="F1940" s="155" t="s">
        <v>3923</v>
      </c>
      <c r="H1940" s="156">
        <v>24.8</v>
      </c>
      <c r="I1940" s="157"/>
      <c r="L1940" s="153"/>
      <c r="M1940" s="158"/>
      <c r="T1940" s="159"/>
      <c r="AT1940" s="154" t="s">
        <v>230</v>
      </c>
      <c r="AU1940" s="154" t="s">
        <v>129</v>
      </c>
      <c r="AV1940" s="12" t="s">
        <v>129</v>
      </c>
      <c r="AW1940" s="12" t="s">
        <v>32</v>
      </c>
      <c r="AX1940" s="12" t="s">
        <v>77</v>
      </c>
      <c r="AY1940" s="154" t="s">
        <v>120</v>
      </c>
    </row>
    <row r="1941" spans="2:65" s="12" customFormat="1">
      <c r="B1941" s="153"/>
      <c r="D1941" s="146" t="s">
        <v>230</v>
      </c>
      <c r="E1941" s="154" t="s">
        <v>1</v>
      </c>
      <c r="F1941" s="155" t="s">
        <v>3924</v>
      </c>
      <c r="H1941" s="156">
        <v>12</v>
      </c>
      <c r="I1941" s="157"/>
      <c r="L1941" s="153"/>
      <c r="M1941" s="158"/>
      <c r="T1941" s="159"/>
      <c r="AT1941" s="154" t="s">
        <v>230</v>
      </c>
      <c r="AU1941" s="154" t="s">
        <v>129</v>
      </c>
      <c r="AV1941" s="12" t="s">
        <v>129</v>
      </c>
      <c r="AW1941" s="12" t="s">
        <v>32</v>
      </c>
      <c r="AX1941" s="12" t="s">
        <v>77</v>
      </c>
      <c r="AY1941" s="154" t="s">
        <v>120</v>
      </c>
    </row>
    <row r="1942" spans="2:65" s="13" customFormat="1">
      <c r="B1942" s="170"/>
      <c r="D1942" s="146" t="s">
        <v>230</v>
      </c>
      <c r="E1942" s="171" t="s">
        <v>1</v>
      </c>
      <c r="F1942" s="172" t="s">
        <v>512</v>
      </c>
      <c r="H1942" s="173">
        <v>100.8</v>
      </c>
      <c r="I1942" s="174"/>
      <c r="L1942" s="170"/>
      <c r="M1942" s="175"/>
      <c r="T1942" s="176"/>
      <c r="AT1942" s="171" t="s">
        <v>230</v>
      </c>
      <c r="AU1942" s="171" t="s">
        <v>129</v>
      </c>
      <c r="AV1942" s="13" t="s">
        <v>138</v>
      </c>
      <c r="AW1942" s="13" t="s">
        <v>32</v>
      </c>
      <c r="AX1942" s="13" t="s">
        <v>77</v>
      </c>
      <c r="AY1942" s="171" t="s">
        <v>120</v>
      </c>
    </row>
    <row r="1943" spans="2:65" s="14" customFormat="1">
      <c r="B1943" s="177"/>
      <c r="D1943" s="146" t="s">
        <v>230</v>
      </c>
      <c r="E1943" s="178" t="s">
        <v>1</v>
      </c>
      <c r="F1943" s="179" t="s">
        <v>304</v>
      </c>
      <c r="H1943" s="180">
        <v>194.8</v>
      </c>
      <c r="I1943" s="181"/>
      <c r="L1943" s="177"/>
      <c r="M1943" s="182"/>
      <c r="T1943" s="183"/>
      <c r="AT1943" s="178" t="s">
        <v>230</v>
      </c>
      <c r="AU1943" s="178" t="s">
        <v>129</v>
      </c>
      <c r="AV1943" s="14" t="s">
        <v>142</v>
      </c>
      <c r="AW1943" s="14" t="s">
        <v>32</v>
      </c>
      <c r="AX1943" s="14" t="s">
        <v>85</v>
      </c>
      <c r="AY1943" s="178" t="s">
        <v>120</v>
      </c>
    </row>
    <row r="1944" spans="2:65" s="1" customFormat="1" ht="16.5" customHeight="1">
      <c r="B1944" s="132"/>
      <c r="C1944" s="160" t="s">
        <v>3925</v>
      </c>
      <c r="D1944" s="160" t="s">
        <v>254</v>
      </c>
      <c r="E1944" s="161" t="s">
        <v>3926</v>
      </c>
      <c r="F1944" s="162" t="s">
        <v>3927</v>
      </c>
      <c r="G1944" s="163" t="s">
        <v>339</v>
      </c>
      <c r="H1944" s="164">
        <v>214.28</v>
      </c>
      <c r="I1944" s="165"/>
      <c r="J1944" s="166">
        <f>ROUND(I1944*H1944,2)</f>
        <v>0</v>
      </c>
      <c r="K1944" s="162" t="s">
        <v>1</v>
      </c>
      <c r="L1944" s="167"/>
      <c r="M1944" s="168" t="s">
        <v>1</v>
      </c>
      <c r="N1944" s="169" t="s">
        <v>43</v>
      </c>
      <c r="P1944" s="142">
        <f>O1944*H1944</f>
        <v>0</v>
      </c>
      <c r="Q1944" s="142">
        <v>2.9999999999999997E-4</v>
      </c>
      <c r="R1944" s="142">
        <f>Q1944*H1944</f>
        <v>6.4283999999999994E-2</v>
      </c>
      <c r="S1944" s="142">
        <v>0</v>
      </c>
      <c r="T1944" s="143">
        <f>S1944*H1944</f>
        <v>0</v>
      </c>
      <c r="AR1944" s="144" t="s">
        <v>375</v>
      </c>
      <c r="AT1944" s="144" t="s">
        <v>254</v>
      </c>
      <c r="AU1944" s="144" t="s">
        <v>129</v>
      </c>
      <c r="AY1944" s="17" t="s">
        <v>120</v>
      </c>
      <c r="BE1944" s="145">
        <f>IF(N1944="základní",J1944,0)</f>
        <v>0</v>
      </c>
      <c r="BF1944" s="145">
        <f>IF(N1944="snížená",J1944,0)</f>
        <v>0</v>
      </c>
      <c r="BG1944" s="145">
        <f>IF(N1944="zákl. přenesená",J1944,0)</f>
        <v>0</v>
      </c>
      <c r="BH1944" s="145">
        <f>IF(N1944="sníž. přenesená",J1944,0)</f>
        <v>0</v>
      </c>
      <c r="BI1944" s="145">
        <f>IF(N1944="nulová",J1944,0)</f>
        <v>0</v>
      </c>
      <c r="BJ1944" s="17" t="s">
        <v>129</v>
      </c>
      <c r="BK1944" s="145">
        <f>ROUND(I1944*H1944,2)</f>
        <v>0</v>
      </c>
      <c r="BL1944" s="17" t="s">
        <v>293</v>
      </c>
      <c r="BM1944" s="144" t="s">
        <v>3928</v>
      </c>
    </row>
    <row r="1945" spans="2:65" s="12" customFormat="1">
      <c r="B1945" s="153"/>
      <c r="D1945" s="146" t="s">
        <v>230</v>
      </c>
      <c r="E1945" s="154" t="s">
        <v>1</v>
      </c>
      <c r="F1945" s="155" t="s">
        <v>3929</v>
      </c>
      <c r="H1945" s="156">
        <v>214.28</v>
      </c>
      <c r="I1945" s="157"/>
      <c r="L1945" s="153"/>
      <c r="M1945" s="158"/>
      <c r="T1945" s="159"/>
      <c r="AT1945" s="154" t="s">
        <v>230</v>
      </c>
      <c r="AU1945" s="154" t="s">
        <v>129</v>
      </c>
      <c r="AV1945" s="12" t="s">
        <v>129</v>
      </c>
      <c r="AW1945" s="12" t="s">
        <v>32</v>
      </c>
      <c r="AX1945" s="12" t="s">
        <v>85</v>
      </c>
      <c r="AY1945" s="154" t="s">
        <v>120</v>
      </c>
    </row>
    <row r="1946" spans="2:65" s="1" customFormat="1" ht="24.2" customHeight="1">
      <c r="B1946" s="132"/>
      <c r="C1946" s="133" t="s">
        <v>3930</v>
      </c>
      <c r="D1946" s="133" t="s">
        <v>123</v>
      </c>
      <c r="E1946" s="134" t="s">
        <v>3931</v>
      </c>
      <c r="F1946" s="135" t="s">
        <v>3932</v>
      </c>
      <c r="G1946" s="136" t="s">
        <v>228</v>
      </c>
      <c r="H1946" s="137">
        <v>14.45</v>
      </c>
      <c r="I1946" s="138"/>
      <c r="J1946" s="139">
        <f>ROUND(I1946*H1946,2)</f>
        <v>0</v>
      </c>
      <c r="K1946" s="135" t="s">
        <v>127</v>
      </c>
      <c r="L1946" s="32"/>
      <c r="M1946" s="140" t="s">
        <v>1</v>
      </c>
      <c r="N1946" s="141" t="s">
        <v>43</v>
      </c>
      <c r="P1946" s="142">
        <f>O1946*H1946</f>
        <v>0</v>
      </c>
      <c r="Q1946" s="142">
        <v>0</v>
      </c>
      <c r="R1946" s="142">
        <f>Q1946*H1946</f>
        <v>0</v>
      </c>
      <c r="S1946" s="142">
        <v>0</v>
      </c>
      <c r="T1946" s="143">
        <f>S1946*H1946</f>
        <v>0</v>
      </c>
      <c r="AR1946" s="144" t="s">
        <v>293</v>
      </c>
      <c r="AT1946" s="144" t="s">
        <v>123</v>
      </c>
      <c r="AU1946" s="144" t="s">
        <v>129</v>
      </c>
      <c r="AY1946" s="17" t="s">
        <v>120</v>
      </c>
      <c r="BE1946" s="145">
        <f>IF(N1946="základní",J1946,0)</f>
        <v>0</v>
      </c>
      <c r="BF1946" s="145">
        <f>IF(N1946="snížená",J1946,0)</f>
        <v>0</v>
      </c>
      <c r="BG1946" s="145">
        <f>IF(N1946="zákl. přenesená",J1946,0)</f>
        <v>0</v>
      </c>
      <c r="BH1946" s="145">
        <f>IF(N1946="sníž. přenesená",J1946,0)</f>
        <v>0</v>
      </c>
      <c r="BI1946" s="145">
        <f>IF(N1946="nulová",J1946,0)</f>
        <v>0</v>
      </c>
      <c r="BJ1946" s="17" t="s">
        <v>129</v>
      </c>
      <c r="BK1946" s="145">
        <f>ROUND(I1946*H1946,2)</f>
        <v>0</v>
      </c>
      <c r="BL1946" s="17" t="s">
        <v>293</v>
      </c>
      <c r="BM1946" s="144" t="s">
        <v>3933</v>
      </c>
    </row>
    <row r="1947" spans="2:65" s="12" customFormat="1">
      <c r="B1947" s="153"/>
      <c r="D1947" s="146" t="s">
        <v>230</v>
      </c>
      <c r="E1947" s="154" t="s">
        <v>1</v>
      </c>
      <c r="F1947" s="155" t="s">
        <v>3934</v>
      </c>
      <c r="H1947" s="156">
        <v>14.45</v>
      </c>
      <c r="I1947" s="157"/>
      <c r="L1947" s="153"/>
      <c r="M1947" s="158"/>
      <c r="T1947" s="159"/>
      <c r="AT1947" s="154" t="s">
        <v>230</v>
      </c>
      <c r="AU1947" s="154" t="s">
        <v>129</v>
      </c>
      <c r="AV1947" s="12" t="s">
        <v>129</v>
      </c>
      <c r="AW1947" s="12" t="s">
        <v>32</v>
      </c>
      <c r="AX1947" s="12" t="s">
        <v>85</v>
      </c>
      <c r="AY1947" s="154" t="s">
        <v>120</v>
      </c>
    </row>
    <row r="1948" spans="2:65" s="1" customFormat="1" ht="24.2" customHeight="1">
      <c r="B1948" s="132"/>
      <c r="C1948" s="133" t="s">
        <v>3935</v>
      </c>
      <c r="D1948" s="133" t="s">
        <v>123</v>
      </c>
      <c r="E1948" s="134" t="s">
        <v>3741</v>
      </c>
      <c r="F1948" s="135" t="s">
        <v>3742</v>
      </c>
      <c r="G1948" s="136" t="s">
        <v>228</v>
      </c>
      <c r="H1948" s="137">
        <v>14.45</v>
      </c>
      <c r="I1948" s="138"/>
      <c r="J1948" s="139">
        <f>ROUND(I1948*H1948,2)</f>
        <v>0</v>
      </c>
      <c r="K1948" s="135" t="s">
        <v>127</v>
      </c>
      <c r="L1948" s="32"/>
      <c r="M1948" s="140" t="s">
        <v>1</v>
      </c>
      <c r="N1948" s="141" t="s">
        <v>43</v>
      </c>
      <c r="P1948" s="142">
        <f>O1948*H1948</f>
        <v>0</v>
      </c>
      <c r="Q1948" s="142">
        <v>5.9000000000000003E-4</v>
      </c>
      <c r="R1948" s="142">
        <f>Q1948*H1948</f>
        <v>8.5255000000000001E-3</v>
      </c>
      <c r="S1948" s="142">
        <v>0</v>
      </c>
      <c r="T1948" s="143">
        <f>S1948*H1948</f>
        <v>0</v>
      </c>
      <c r="AR1948" s="144" t="s">
        <v>293</v>
      </c>
      <c r="AT1948" s="144" t="s">
        <v>123</v>
      </c>
      <c r="AU1948" s="144" t="s">
        <v>129</v>
      </c>
      <c r="AY1948" s="17" t="s">
        <v>120</v>
      </c>
      <c r="BE1948" s="145">
        <f>IF(N1948="základní",J1948,0)</f>
        <v>0</v>
      </c>
      <c r="BF1948" s="145">
        <f>IF(N1948="snížená",J1948,0)</f>
        <v>0</v>
      </c>
      <c r="BG1948" s="145">
        <f>IF(N1948="zákl. přenesená",J1948,0)</f>
        <v>0</v>
      </c>
      <c r="BH1948" s="145">
        <f>IF(N1948="sníž. přenesená",J1948,0)</f>
        <v>0</v>
      </c>
      <c r="BI1948" s="145">
        <f>IF(N1948="nulová",J1948,0)</f>
        <v>0</v>
      </c>
      <c r="BJ1948" s="17" t="s">
        <v>129</v>
      </c>
      <c r="BK1948" s="145">
        <f>ROUND(I1948*H1948,2)</f>
        <v>0</v>
      </c>
      <c r="BL1948" s="17" t="s">
        <v>293</v>
      </c>
      <c r="BM1948" s="144" t="s">
        <v>3936</v>
      </c>
    </row>
    <row r="1949" spans="2:65" s="12" customFormat="1">
      <c r="B1949" s="153"/>
      <c r="D1949" s="146" t="s">
        <v>230</v>
      </c>
      <c r="E1949" s="154" t="s">
        <v>1</v>
      </c>
      <c r="F1949" s="155" t="s">
        <v>3934</v>
      </c>
      <c r="H1949" s="156">
        <v>14.45</v>
      </c>
      <c r="I1949" s="157"/>
      <c r="L1949" s="153"/>
      <c r="M1949" s="158"/>
      <c r="T1949" s="159"/>
      <c r="AT1949" s="154" t="s">
        <v>230</v>
      </c>
      <c r="AU1949" s="154" t="s">
        <v>129</v>
      </c>
      <c r="AV1949" s="12" t="s">
        <v>129</v>
      </c>
      <c r="AW1949" s="12" t="s">
        <v>32</v>
      </c>
      <c r="AX1949" s="12" t="s">
        <v>85</v>
      </c>
      <c r="AY1949" s="154" t="s">
        <v>120</v>
      </c>
    </row>
    <row r="1950" spans="2:65" s="1" customFormat="1" ht="37.9" customHeight="1">
      <c r="B1950" s="132"/>
      <c r="C1950" s="133" t="s">
        <v>3937</v>
      </c>
      <c r="D1950" s="133" t="s">
        <v>123</v>
      </c>
      <c r="E1950" s="134" t="s">
        <v>3938</v>
      </c>
      <c r="F1950" s="135" t="s">
        <v>3939</v>
      </c>
      <c r="G1950" s="136" t="s">
        <v>228</v>
      </c>
      <c r="H1950" s="137">
        <v>14.45</v>
      </c>
      <c r="I1950" s="138"/>
      <c r="J1950" s="139">
        <f>ROUND(I1950*H1950,2)</f>
        <v>0</v>
      </c>
      <c r="K1950" s="135" t="s">
        <v>127</v>
      </c>
      <c r="L1950" s="32"/>
      <c r="M1950" s="140" t="s">
        <v>1</v>
      </c>
      <c r="N1950" s="141" t="s">
        <v>43</v>
      </c>
      <c r="P1950" s="142">
        <f>O1950*H1950</f>
        <v>0</v>
      </c>
      <c r="Q1950" s="142">
        <v>8.2500000000000004E-3</v>
      </c>
      <c r="R1950" s="142">
        <f>Q1950*H1950</f>
        <v>0.1192125</v>
      </c>
      <c r="S1950" s="142">
        <v>0</v>
      </c>
      <c r="T1950" s="143">
        <f>S1950*H1950</f>
        <v>0</v>
      </c>
      <c r="AR1950" s="144" t="s">
        <v>293</v>
      </c>
      <c r="AT1950" s="144" t="s">
        <v>123</v>
      </c>
      <c r="AU1950" s="144" t="s">
        <v>129</v>
      </c>
      <c r="AY1950" s="17" t="s">
        <v>120</v>
      </c>
      <c r="BE1950" s="145">
        <f>IF(N1950="základní",J1950,0)</f>
        <v>0</v>
      </c>
      <c r="BF1950" s="145">
        <f>IF(N1950="snížená",J1950,0)</f>
        <v>0</v>
      </c>
      <c r="BG1950" s="145">
        <f>IF(N1950="zákl. přenesená",J1950,0)</f>
        <v>0</v>
      </c>
      <c r="BH1950" s="145">
        <f>IF(N1950="sníž. přenesená",J1950,0)</f>
        <v>0</v>
      </c>
      <c r="BI1950" s="145">
        <f>IF(N1950="nulová",J1950,0)</f>
        <v>0</v>
      </c>
      <c r="BJ1950" s="17" t="s">
        <v>129</v>
      </c>
      <c r="BK1950" s="145">
        <f>ROUND(I1950*H1950,2)</f>
        <v>0</v>
      </c>
      <c r="BL1950" s="17" t="s">
        <v>293</v>
      </c>
      <c r="BM1950" s="144" t="s">
        <v>3940</v>
      </c>
    </row>
    <row r="1951" spans="2:65" s="12" customFormat="1">
      <c r="B1951" s="153"/>
      <c r="D1951" s="146" t="s">
        <v>230</v>
      </c>
      <c r="E1951" s="154" t="s">
        <v>1</v>
      </c>
      <c r="F1951" s="155" t="s">
        <v>3934</v>
      </c>
      <c r="H1951" s="156">
        <v>14.45</v>
      </c>
      <c r="I1951" s="157"/>
      <c r="L1951" s="153"/>
      <c r="M1951" s="158"/>
      <c r="T1951" s="159"/>
      <c r="AT1951" s="154" t="s">
        <v>230</v>
      </c>
      <c r="AU1951" s="154" t="s">
        <v>129</v>
      </c>
      <c r="AV1951" s="12" t="s">
        <v>129</v>
      </c>
      <c r="AW1951" s="12" t="s">
        <v>32</v>
      </c>
      <c r="AX1951" s="12" t="s">
        <v>85</v>
      </c>
      <c r="AY1951" s="154" t="s">
        <v>120</v>
      </c>
    </row>
    <row r="1952" spans="2:65" s="1" customFormat="1" ht="21.75" customHeight="1">
      <c r="B1952" s="132"/>
      <c r="C1952" s="133" t="s">
        <v>3941</v>
      </c>
      <c r="D1952" s="133" t="s">
        <v>123</v>
      </c>
      <c r="E1952" s="134" t="s">
        <v>3942</v>
      </c>
      <c r="F1952" s="135" t="s">
        <v>3943</v>
      </c>
      <c r="G1952" s="136" t="s">
        <v>339</v>
      </c>
      <c r="H1952" s="137">
        <v>34</v>
      </c>
      <c r="I1952" s="138"/>
      <c r="J1952" s="139">
        <f>ROUND(I1952*H1952,2)</f>
        <v>0</v>
      </c>
      <c r="K1952" s="135" t="s">
        <v>127</v>
      </c>
      <c r="L1952" s="32"/>
      <c r="M1952" s="140" t="s">
        <v>1</v>
      </c>
      <c r="N1952" s="141" t="s">
        <v>43</v>
      </c>
      <c r="P1952" s="142">
        <f>O1952*H1952</f>
        <v>0</v>
      </c>
      <c r="Q1952" s="142">
        <v>1.2E-4</v>
      </c>
      <c r="R1952" s="142">
        <f>Q1952*H1952</f>
        <v>4.0800000000000003E-3</v>
      </c>
      <c r="S1952" s="142">
        <v>0</v>
      </c>
      <c r="T1952" s="143">
        <f>S1952*H1952</f>
        <v>0</v>
      </c>
      <c r="AR1952" s="144" t="s">
        <v>293</v>
      </c>
      <c r="AT1952" s="144" t="s">
        <v>123</v>
      </c>
      <c r="AU1952" s="144" t="s">
        <v>129</v>
      </c>
      <c r="AY1952" s="17" t="s">
        <v>120</v>
      </c>
      <c r="BE1952" s="145">
        <f>IF(N1952="základní",J1952,0)</f>
        <v>0</v>
      </c>
      <c r="BF1952" s="145">
        <f>IF(N1952="snížená",J1952,0)</f>
        <v>0</v>
      </c>
      <c r="BG1952" s="145">
        <f>IF(N1952="zákl. přenesená",J1952,0)</f>
        <v>0</v>
      </c>
      <c r="BH1952" s="145">
        <f>IF(N1952="sníž. přenesená",J1952,0)</f>
        <v>0</v>
      </c>
      <c r="BI1952" s="145">
        <f>IF(N1952="nulová",J1952,0)</f>
        <v>0</v>
      </c>
      <c r="BJ1952" s="17" t="s">
        <v>129</v>
      </c>
      <c r="BK1952" s="145">
        <f>ROUND(I1952*H1952,2)</f>
        <v>0</v>
      </c>
      <c r="BL1952" s="17" t="s">
        <v>293</v>
      </c>
      <c r="BM1952" s="144" t="s">
        <v>3944</v>
      </c>
    </row>
    <row r="1953" spans="2:65" s="12" customFormat="1">
      <c r="B1953" s="153"/>
      <c r="D1953" s="146" t="s">
        <v>230</v>
      </c>
      <c r="E1953" s="154" t="s">
        <v>1</v>
      </c>
      <c r="F1953" s="155" t="s">
        <v>3879</v>
      </c>
      <c r="H1953" s="156">
        <v>34</v>
      </c>
      <c r="I1953" s="157"/>
      <c r="L1953" s="153"/>
      <c r="M1953" s="158"/>
      <c r="T1953" s="159"/>
      <c r="AT1953" s="154" t="s">
        <v>230</v>
      </c>
      <c r="AU1953" s="154" t="s">
        <v>129</v>
      </c>
      <c r="AV1953" s="12" t="s">
        <v>129</v>
      </c>
      <c r="AW1953" s="12" t="s">
        <v>32</v>
      </c>
      <c r="AX1953" s="12" t="s">
        <v>85</v>
      </c>
      <c r="AY1953" s="154" t="s">
        <v>120</v>
      </c>
    </row>
    <row r="1954" spans="2:65" s="1" customFormat="1" ht="24.2" customHeight="1">
      <c r="B1954" s="132"/>
      <c r="C1954" s="133" t="s">
        <v>3945</v>
      </c>
      <c r="D1954" s="133" t="s">
        <v>123</v>
      </c>
      <c r="E1954" s="134" t="s">
        <v>3946</v>
      </c>
      <c r="F1954" s="135" t="s">
        <v>3947</v>
      </c>
      <c r="G1954" s="136" t="s">
        <v>339</v>
      </c>
      <c r="H1954" s="137">
        <v>34</v>
      </c>
      <c r="I1954" s="138"/>
      <c r="J1954" s="139">
        <f>ROUND(I1954*H1954,2)</f>
        <v>0</v>
      </c>
      <c r="K1954" s="135" t="s">
        <v>127</v>
      </c>
      <c r="L1954" s="32"/>
      <c r="M1954" s="140" t="s">
        <v>1</v>
      </c>
      <c r="N1954" s="141" t="s">
        <v>43</v>
      </c>
      <c r="P1954" s="142">
        <f>O1954*H1954</f>
        <v>0</v>
      </c>
      <c r="Q1954" s="142">
        <v>8.0000000000000007E-5</v>
      </c>
      <c r="R1954" s="142">
        <f>Q1954*H1954</f>
        <v>2.7200000000000002E-3</v>
      </c>
      <c r="S1954" s="142">
        <v>0</v>
      </c>
      <c r="T1954" s="143">
        <f>S1954*H1954</f>
        <v>0</v>
      </c>
      <c r="AR1954" s="144" t="s">
        <v>293</v>
      </c>
      <c r="AT1954" s="144" t="s">
        <v>123</v>
      </c>
      <c r="AU1954" s="144" t="s">
        <v>129</v>
      </c>
      <c r="AY1954" s="17" t="s">
        <v>120</v>
      </c>
      <c r="BE1954" s="145">
        <f>IF(N1954="základní",J1954,0)</f>
        <v>0</v>
      </c>
      <c r="BF1954" s="145">
        <f>IF(N1954="snížená",J1954,0)</f>
        <v>0</v>
      </c>
      <c r="BG1954" s="145">
        <f>IF(N1954="zákl. přenesená",J1954,0)</f>
        <v>0</v>
      </c>
      <c r="BH1954" s="145">
        <f>IF(N1954="sníž. přenesená",J1954,0)</f>
        <v>0</v>
      </c>
      <c r="BI1954" s="145">
        <f>IF(N1954="nulová",J1954,0)</f>
        <v>0</v>
      </c>
      <c r="BJ1954" s="17" t="s">
        <v>129</v>
      </c>
      <c r="BK1954" s="145">
        <f>ROUND(I1954*H1954,2)</f>
        <v>0</v>
      </c>
      <c r="BL1954" s="17" t="s">
        <v>293</v>
      </c>
      <c r="BM1954" s="144" t="s">
        <v>3948</v>
      </c>
    </row>
    <row r="1955" spans="2:65" s="1" customFormat="1" ht="16.5" customHeight="1">
      <c r="B1955" s="132"/>
      <c r="C1955" s="160" t="s">
        <v>3949</v>
      </c>
      <c r="D1955" s="160" t="s">
        <v>254</v>
      </c>
      <c r="E1955" s="161" t="s">
        <v>3901</v>
      </c>
      <c r="F1955" s="162" t="s">
        <v>3902</v>
      </c>
      <c r="G1955" s="163" t="s">
        <v>228</v>
      </c>
      <c r="H1955" s="164">
        <v>16.082000000000001</v>
      </c>
      <c r="I1955" s="165"/>
      <c r="J1955" s="166">
        <f>ROUND(I1955*H1955,2)</f>
        <v>0</v>
      </c>
      <c r="K1955" s="162" t="s">
        <v>1</v>
      </c>
      <c r="L1955" s="167"/>
      <c r="M1955" s="168" t="s">
        <v>1</v>
      </c>
      <c r="N1955" s="169" t="s">
        <v>43</v>
      </c>
      <c r="P1955" s="142">
        <f>O1955*H1955</f>
        <v>0</v>
      </c>
      <c r="Q1955" s="142">
        <v>2.5999999999999999E-3</v>
      </c>
      <c r="R1955" s="142">
        <f>Q1955*H1955</f>
        <v>4.1813200000000002E-2</v>
      </c>
      <c r="S1955" s="142">
        <v>0</v>
      </c>
      <c r="T1955" s="143">
        <f>S1955*H1955</f>
        <v>0</v>
      </c>
      <c r="AR1955" s="144" t="s">
        <v>375</v>
      </c>
      <c r="AT1955" s="144" t="s">
        <v>254</v>
      </c>
      <c r="AU1955" s="144" t="s">
        <v>129</v>
      </c>
      <c r="AY1955" s="17" t="s">
        <v>120</v>
      </c>
      <c r="BE1955" s="145">
        <f>IF(N1955="základní",J1955,0)</f>
        <v>0</v>
      </c>
      <c r="BF1955" s="145">
        <f>IF(N1955="snížená",J1955,0)</f>
        <v>0</v>
      </c>
      <c r="BG1955" s="145">
        <f>IF(N1955="zákl. přenesená",J1955,0)</f>
        <v>0</v>
      </c>
      <c r="BH1955" s="145">
        <f>IF(N1955="sníž. přenesená",J1955,0)</f>
        <v>0</v>
      </c>
      <c r="BI1955" s="145">
        <f>IF(N1955="nulová",J1955,0)</f>
        <v>0</v>
      </c>
      <c r="BJ1955" s="17" t="s">
        <v>129</v>
      </c>
      <c r="BK1955" s="145">
        <f>ROUND(I1955*H1955,2)</f>
        <v>0</v>
      </c>
      <c r="BL1955" s="17" t="s">
        <v>293</v>
      </c>
      <c r="BM1955" s="144" t="s">
        <v>3950</v>
      </c>
    </row>
    <row r="1956" spans="2:65" s="12" customFormat="1">
      <c r="B1956" s="153"/>
      <c r="D1956" s="146" t="s">
        <v>230</v>
      </c>
      <c r="E1956" s="154" t="s">
        <v>1</v>
      </c>
      <c r="F1956" s="155" t="s">
        <v>3951</v>
      </c>
      <c r="H1956" s="156">
        <v>16.082000000000001</v>
      </c>
      <c r="I1956" s="157"/>
      <c r="L1956" s="153"/>
      <c r="M1956" s="158"/>
      <c r="T1956" s="159"/>
      <c r="AT1956" s="154" t="s">
        <v>230</v>
      </c>
      <c r="AU1956" s="154" t="s">
        <v>129</v>
      </c>
      <c r="AV1956" s="12" t="s">
        <v>129</v>
      </c>
      <c r="AW1956" s="12" t="s">
        <v>32</v>
      </c>
      <c r="AX1956" s="12" t="s">
        <v>85</v>
      </c>
      <c r="AY1956" s="154" t="s">
        <v>120</v>
      </c>
    </row>
    <row r="1957" spans="2:65" s="1" customFormat="1" ht="16.5" customHeight="1">
      <c r="B1957" s="132"/>
      <c r="C1957" s="133" t="s">
        <v>3952</v>
      </c>
      <c r="D1957" s="133" t="s">
        <v>123</v>
      </c>
      <c r="E1957" s="134" t="s">
        <v>3953</v>
      </c>
      <c r="F1957" s="135" t="s">
        <v>3954</v>
      </c>
      <c r="G1957" s="136" t="s">
        <v>339</v>
      </c>
      <c r="H1957" s="137">
        <v>34</v>
      </c>
      <c r="I1957" s="138"/>
      <c r="J1957" s="139">
        <f>ROUND(I1957*H1957,2)</f>
        <v>0</v>
      </c>
      <c r="K1957" s="135" t="s">
        <v>127</v>
      </c>
      <c r="L1957" s="32"/>
      <c r="M1957" s="140" t="s">
        <v>1</v>
      </c>
      <c r="N1957" s="141" t="s">
        <v>43</v>
      </c>
      <c r="P1957" s="142">
        <f>O1957*H1957</f>
        <v>0</v>
      </c>
      <c r="Q1957" s="142">
        <v>0</v>
      </c>
      <c r="R1957" s="142">
        <f>Q1957*H1957</f>
        <v>0</v>
      </c>
      <c r="S1957" s="142">
        <v>0</v>
      </c>
      <c r="T1957" s="143">
        <f>S1957*H1957</f>
        <v>0</v>
      </c>
      <c r="AR1957" s="144" t="s">
        <v>293</v>
      </c>
      <c r="AT1957" s="144" t="s">
        <v>123</v>
      </c>
      <c r="AU1957" s="144" t="s">
        <v>129</v>
      </c>
      <c r="AY1957" s="17" t="s">
        <v>120</v>
      </c>
      <c r="BE1957" s="145">
        <f>IF(N1957="základní",J1957,0)</f>
        <v>0</v>
      </c>
      <c r="BF1957" s="145">
        <f>IF(N1957="snížená",J1957,0)</f>
        <v>0</v>
      </c>
      <c r="BG1957" s="145">
        <f>IF(N1957="zákl. přenesená",J1957,0)</f>
        <v>0</v>
      </c>
      <c r="BH1957" s="145">
        <f>IF(N1957="sníž. přenesená",J1957,0)</f>
        <v>0</v>
      </c>
      <c r="BI1957" s="145">
        <f>IF(N1957="nulová",J1957,0)</f>
        <v>0</v>
      </c>
      <c r="BJ1957" s="17" t="s">
        <v>129</v>
      </c>
      <c r="BK1957" s="145">
        <f>ROUND(I1957*H1957,2)</f>
        <v>0</v>
      </c>
      <c r="BL1957" s="17" t="s">
        <v>293</v>
      </c>
      <c r="BM1957" s="144" t="s">
        <v>3955</v>
      </c>
    </row>
    <row r="1958" spans="2:65" s="12" customFormat="1">
      <c r="B1958" s="153"/>
      <c r="D1958" s="146" t="s">
        <v>230</v>
      </c>
      <c r="E1958" s="154" t="s">
        <v>1</v>
      </c>
      <c r="F1958" s="155" t="s">
        <v>3879</v>
      </c>
      <c r="H1958" s="156">
        <v>34</v>
      </c>
      <c r="I1958" s="157"/>
      <c r="L1958" s="153"/>
      <c r="M1958" s="158"/>
      <c r="T1958" s="159"/>
      <c r="AT1958" s="154" t="s">
        <v>230</v>
      </c>
      <c r="AU1958" s="154" t="s">
        <v>129</v>
      </c>
      <c r="AV1958" s="12" t="s">
        <v>129</v>
      </c>
      <c r="AW1958" s="12" t="s">
        <v>32</v>
      </c>
      <c r="AX1958" s="12" t="s">
        <v>85</v>
      </c>
      <c r="AY1958" s="154" t="s">
        <v>120</v>
      </c>
    </row>
    <row r="1959" spans="2:65" s="1" customFormat="1" ht="21.75" customHeight="1">
      <c r="B1959" s="132"/>
      <c r="C1959" s="160" t="s">
        <v>3956</v>
      </c>
      <c r="D1959" s="160" t="s">
        <v>254</v>
      </c>
      <c r="E1959" s="161" t="s">
        <v>3957</v>
      </c>
      <c r="F1959" s="162" t="s">
        <v>3958</v>
      </c>
      <c r="G1959" s="163" t="s">
        <v>339</v>
      </c>
      <c r="H1959" s="164">
        <v>37.4</v>
      </c>
      <c r="I1959" s="165"/>
      <c r="J1959" s="166">
        <f>ROUND(I1959*H1959,2)</f>
        <v>0</v>
      </c>
      <c r="K1959" s="162" t="s">
        <v>127</v>
      </c>
      <c r="L1959" s="167"/>
      <c r="M1959" s="168" t="s">
        <v>1</v>
      </c>
      <c r="N1959" s="169" t="s">
        <v>43</v>
      </c>
      <c r="P1959" s="142">
        <f>O1959*H1959</f>
        <v>0</v>
      </c>
      <c r="Q1959" s="142">
        <v>3.5E-4</v>
      </c>
      <c r="R1959" s="142">
        <f>Q1959*H1959</f>
        <v>1.3089999999999999E-2</v>
      </c>
      <c r="S1959" s="142">
        <v>0</v>
      </c>
      <c r="T1959" s="143">
        <f>S1959*H1959</f>
        <v>0</v>
      </c>
      <c r="AR1959" s="144" t="s">
        <v>375</v>
      </c>
      <c r="AT1959" s="144" t="s">
        <v>254</v>
      </c>
      <c r="AU1959" s="144" t="s">
        <v>129</v>
      </c>
      <c r="AY1959" s="17" t="s">
        <v>120</v>
      </c>
      <c r="BE1959" s="145">
        <f>IF(N1959="základní",J1959,0)</f>
        <v>0</v>
      </c>
      <c r="BF1959" s="145">
        <f>IF(N1959="snížená",J1959,0)</f>
        <v>0</v>
      </c>
      <c r="BG1959" s="145">
        <f>IF(N1959="zákl. přenesená",J1959,0)</f>
        <v>0</v>
      </c>
      <c r="BH1959" s="145">
        <f>IF(N1959="sníž. přenesená",J1959,0)</f>
        <v>0</v>
      </c>
      <c r="BI1959" s="145">
        <f>IF(N1959="nulová",J1959,0)</f>
        <v>0</v>
      </c>
      <c r="BJ1959" s="17" t="s">
        <v>129</v>
      </c>
      <c r="BK1959" s="145">
        <f>ROUND(I1959*H1959,2)</f>
        <v>0</v>
      </c>
      <c r="BL1959" s="17" t="s">
        <v>293</v>
      </c>
      <c r="BM1959" s="144" t="s">
        <v>3959</v>
      </c>
    </row>
    <row r="1960" spans="2:65" s="12" customFormat="1">
      <c r="B1960" s="153"/>
      <c r="D1960" s="146" t="s">
        <v>230</v>
      </c>
      <c r="E1960" s="154" t="s">
        <v>1</v>
      </c>
      <c r="F1960" s="155" t="s">
        <v>3960</v>
      </c>
      <c r="H1960" s="156">
        <v>37.4</v>
      </c>
      <c r="I1960" s="157"/>
      <c r="L1960" s="153"/>
      <c r="M1960" s="158"/>
      <c r="T1960" s="159"/>
      <c r="AT1960" s="154" t="s">
        <v>230</v>
      </c>
      <c r="AU1960" s="154" t="s">
        <v>129</v>
      </c>
      <c r="AV1960" s="12" t="s">
        <v>129</v>
      </c>
      <c r="AW1960" s="12" t="s">
        <v>32</v>
      </c>
      <c r="AX1960" s="12" t="s">
        <v>85</v>
      </c>
      <c r="AY1960" s="154" t="s">
        <v>120</v>
      </c>
    </row>
    <row r="1961" spans="2:65" s="1" customFormat="1" ht="16.5" customHeight="1">
      <c r="B1961" s="132"/>
      <c r="C1961" s="133" t="s">
        <v>3961</v>
      </c>
      <c r="D1961" s="133" t="s">
        <v>123</v>
      </c>
      <c r="E1961" s="134" t="s">
        <v>3962</v>
      </c>
      <c r="F1961" s="135" t="s">
        <v>3963</v>
      </c>
      <c r="G1961" s="136" t="s">
        <v>339</v>
      </c>
      <c r="H1961" s="137">
        <v>30.6</v>
      </c>
      <c r="I1961" s="138"/>
      <c r="J1961" s="139">
        <f>ROUND(I1961*H1961,2)</f>
        <v>0</v>
      </c>
      <c r="K1961" s="135" t="s">
        <v>127</v>
      </c>
      <c r="L1961" s="32"/>
      <c r="M1961" s="140" t="s">
        <v>1</v>
      </c>
      <c r="N1961" s="141" t="s">
        <v>43</v>
      </c>
      <c r="P1961" s="142">
        <f>O1961*H1961</f>
        <v>0</v>
      </c>
      <c r="Q1961" s="142">
        <v>1.0000000000000001E-5</v>
      </c>
      <c r="R1961" s="142">
        <f>Q1961*H1961</f>
        <v>3.0600000000000007E-4</v>
      </c>
      <c r="S1961" s="142">
        <v>0</v>
      </c>
      <c r="T1961" s="143">
        <f>S1961*H1961</f>
        <v>0</v>
      </c>
      <c r="AR1961" s="144" t="s">
        <v>293</v>
      </c>
      <c r="AT1961" s="144" t="s">
        <v>123</v>
      </c>
      <c r="AU1961" s="144" t="s">
        <v>129</v>
      </c>
      <c r="AY1961" s="17" t="s">
        <v>120</v>
      </c>
      <c r="BE1961" s="145">
        <f>IF(N1961="základní",J1961,0)</f>
        <v>0</v>
      </c>
      <c r="BF1961" s="145">
        <f>IF(N1961="snížená",J1961,0)</f>
        <v>0</v>
      </c>
      <c r="BG1961" s="145">
        <f>IF(N1961="zákl. přenesená",J1961,0)</f>
        <v>0</v>
      </c>
      <c r="BH1961" s="145">
        <f>IF(N1961="sníž. přenesená",J1961,0)</f>
        <v>0</v>
      </c>
      <c r="BI1961" s="145">
        <f>IF(N1961="nulová",J1961,0)</f>
        <v>0</v>
      </c>
      <c r="BJ1961" s="17" t="s">
        <v>129</v>
      </c>
      <c r="BK1961" s="145">
        <f>ROUND(I1961*H1961,2)</f>
        <v>0</v>
      </c>
      <c r="BL1961" s="17" t="s">
        <v>293</v>
      </c>
      <c r="BM1961" s="144" t="s">
        <v>3964</v>
      </c>
    </row>
    <row r="1962" spans="2:65" s="12" customFormat="1">
      <c r="B1962" s="153"/>
      <c r="D1962" s="146" t="s">
        <v>230</v>
      </c>
      <c r="E1962" s="154" t="s">
        <v>1</v>
      </c>
      <c r="F1962" s="155" t="s">
        <v>3965</v>
      </c>
      <c r="H1962" s="156">
        <v>30.6</v>
      </c>
      <c r="I1962" s="157"/>
      <c r="L1962" s="153"/>
      <c r="M1962" s="158"/>
      <c r="T1962" s="159"/>
      <c r="AT1962" s="154" t="s">
        <v>230</v>
      </c>
      <c r="AU1962" s="154" t="s">
        <v>129</v>
      </c>
      <c r="AV1962" s="12" t="s">
        <v>129</v>
      </c>
      <c r="AW1962" s="12" t="s">
        <v>32</v>
      </c>
      <c r="AX1962" s="12" t="s">
        <v>85</v>
      </c>
      <c r="AY1962" s="154" t="s">
        <v>120</v>
      </c>
    </row>
    <row r="1963" spans="2:65" s="1" customFormat="1" ht="16.5" customHeight="1">
      <c r="B1963" s="132"/>
      <c r="C1963" s="160" t="s">
        <v>3966</v>
      </c>
      <c r="D1963" s="160" t="s">
        <v>254</v>
      </c>
      <c r="E1963" s="161" t="s">
        <v>3926</v>
      </c>
      <c r="F1963" s="162" t="s">
        <v>3927</v>
      </c>
      <c r="G1963" s="163" t="s">
        <v>339</v>
      </c>
      <c r="H1963" s="164">
        <v>33.659999999999997</v>
      </c>
      <c r="I1963" s="165"/>
      <c r="J1963" s="166">
        <f>ROUND(I1963*H1963,2)</f>
        <v>0</v>
      </c>
      <c r="K1963" s="162" t="s">
        <v>1</v>
      </c>
      <c r="L1963" s="167"/>
      <c r="M1963" s="168" t="s">
        <v>1</v>
      </c>
      <c r="N1963" s="169" t="s">
        <v>43</v>
      </c>
      <c r="P1963" s="142">
        <f>O1963*H1963</f>
        <v>0</v>
      </c>
      <c r="Q1963" s="142">
        <v>2.9999999999999997E-4</v>
      </c>
      <c r="R1963" s="142">
        <f>Q1963*H1963</f>
        <v>1.0097999999999998E-2</v>
      </c>
      <c r="S1963" s="142">
        <v>0</v>
      </c>
      <c r="T1963" s="143">
        <f>S1963*H1963</f>
        <v>0</v>
      </c>
      <c r="AR1963" s="144" t="s">
        <v>375</v>
      </c>
      <c r="AT1963" s="144" t="s">
        <v>254</v>
      </c>
      <c r="AU1963" s="144" t="s">
        <v>129</v>
      </c>
      <c r="AY1963" s="17" t="s">
        <v>120</v>
      </c>
      <c r="BE1963" s="145">
        <f>IF(N1963="základní",J1963,0)</f>
        <v>0</v>
      </c>
      <c r="BF1963" s="145">
        <f>IF(N1963="snížená",J1963,0)</f>
        <v>0</v>
      </c>
      <c r="BG1963" s="145">
        <f>IF(N1963="zákl. přenesená",J1963,0)</f>
        <v>0</v>
      </c>
      <c r="BH1963" s="145">
        <f>IF(N1963="sníž. přenesená",J1963,0)</f>
        <v>0</v>
      </c>
      <c r="BI1963" s="145">
        <f>IF(N1963="nulová",J1963,0)</f>
        <v>0</v>
      </c>
      <c r="BJ1963" s="17" t="s">
        <v>129</v>
      </c>
      <c r="BK1963" s="145">
        <f>ROUND(I1963*H1963,2)</f>
        <v>0</v>
      </c>
      <c r="BL1963" s="17" t="s">
        <v>293</v>
      </c>
      <c r="BM1963" s="144" t="s">
        <v>3967</v>
      </c>
    </row>
    <row r="1964" spans="2:65" s="12" customFormat="1">
      <c r="B1964" s="153"/>
      <c r="D1964" s="146" t="s">
        <v>230</v>
      </c>
      <c r="E1964" s="154" t="s">
        <v>1</v>
      </c>
      <c r="F1964" s="155" t="s">
        <v>3968</v>
      </c>
      <c r="H1964" s="156">
        <v>33.659999999999997</v>
      </c>
      <c r="I1964" s="157"/>
      <c r="L1964" s="153"/>
      <c r="M1964" s="158"/>
      <c r="T1964" s="159"/>
      <c r="AT1964" s="154" t="s">
        <v>230</v>
      </c>
      <c r="AU1964" s="154" t="s">
        <v>129</v>
      </c>
      <c r="AV1964" s="12" t="s">
        <v>129</v>
      </c>
      <c r="AW1964" s="12" t="s">
        <v>32</v>
      </c>
      <c r="AX1964" s="12" t="s">
        <v>85</v>
      </c>
      <c r="AY1964" s="154" t="s">
        <v>120</v>
      </c>
    </row>
    <row r="1965" spans="2:65" s="1" customFormat="1" ht="33" customHeight="1">
      <c r="B1965" s="132"/>
      <c r="C1965" s="133" t="s">
        <v>3969</v>
      </c>
      <c r="D1965" s="133" t="s">
        <v>123</v>
      </c>
      <c r="E1965" s="134" t="s">
        <v>3970</v>
      </c>
      <c r="F1965" s="135" t="s">
        <v>3971</v>
      </c>
      <c r="G1965" s="136" t="s">
        <v>248</v>
      </c>
      <c r="H1965" s="137">
        <v>2.0569999999999999</v>
      </c>
      <c r="I1965" s="138"/>
      <c r="J1965" s="139">
        <f>ROUND(I1965*H1965,2)</f>
        <v>0</v>
      </c>
      <c r="K1965" s="135" t="s">
        <v>127</v>
      </c>
      <c r="L1965" s="32"/>
      <c r="M1965" s="140" t="s">
        <v>1</v>
      </c>
      <c r="N1965" s="141" t="s">
        <v>43</v>
      </c>
      <c r="P1965" s="142">
        <f>O1965*H1965</f>
        <v>0</v>
      </c>
      <c r="Q1965" s="142">
        <v>0</v>
      </c>
      <c r="R1965" s="142">
        <f>Q1965*H1965</f>
        <v>0</v>
      </c>
      <c r="S1965" s="142">
        <v>0</v>
      </c>
      <c r="T1965" s="143">
        <f>S1965*H1965</f>
        <v>0</v>
      </c>
      <c r="AR1965" s="144" t="s">
        <v>293</v>
      </c>
      <c r="AT1965" s="144" t="s">
        <v>123</v>
      </c>
      <c r="AU1965" s="144" t="s">
        <v>129</v>
      </c>
      <c r="AY1965" s="17" t="s">
        <v>120</v>
      </c>
      <c r="BE1965" s="145">
        <f>IF(N1965="základní",J1965,0)</f>
        <v>0</v>
      </c>
      <c r="BF1965" s="145">
        <f>IF(N1965="snížená",J1965,0)</f>
        <v>0</v>
      </c>
      <c r="BG1965" s="145">
        <f>IF(N1965="zákl. přenesená",J1965,0)</f>
        <v>0</v>
      </c>
      <c r="BH1965" s="145">
        <f>IF(N1965="sníž. přenesená",J1965,0)</f>
        <v>0</v>
      </c>
      <c r="BI1965" s="145">
        <f>IF(N1965="nulová",J1965,0)</f>
        <v>0</v>
      </c>
      <c r="BJ1965" s="17" t="s">
        <v>129</v>
      </c>
      <c r="BK1965" s="145">
        <f>ROUND(I1965*H1965,2)</f>
        <v>0</v>
      </c>
      <c r="BL1965" s="17" t="s">
        <v>293</v>
      </c>
      <c r="BM1965" s="144" t="s">
        <v>3972</v>
      </c>
    </row>
    <row r="1966" spans="2:65" s="11" customFormat="1" ht="22.9" customHeight="1">
      <c r="B1966" s="120"/>
      <c r="D1966" s="121" t="s">
        <v>76</v>
      </c>
      <c r="E1966" s="130" t="s">
        <v>3721</v>
      </c>
      <c r="F1966" s="130" t="s">
        <v>3973</v>
      </c>
      <c r="I1966" s="123"/>
      <c r="J1966" s="131">
        <f>BK1966</f>
        <v>0</v>
      </c>
      <c r="L1966" s="120"/>
      <c r="M1966" s="125"/>
      <c r="P1966" s="126">
        <f>SUM(P1967:P2013)</f>
        <v>0</v>
      </c>
      <c r="R1966" s="126">
        <f>SUM(R1967:R2013)</f>
        <v>2.1454520000000001</v>
      </c>
      <c r="T1966" s="127">
        <f>SUM(T1967:T2013)</f>
        <v>0</v>
      </c>
      <c r="AR1966" s="121" t="s">
        <v>129</v>
      </c>
      <c r="AT1966" s="128" t="s">
        <v>76</v>
      </c>
      <c r="AU1966" s="128" t="s">
        <v>85</v>
      </c>
      <c r="AY1966" s="121" t="s">
        <v>120</v>
      </c>
      <c r="BK1966" s="129">
        <f>SUM(BK1967:BK2013)</f>
        <v>0</v>
      </c>
    </row>
    <row r="1967" spans="2:65" s="1" customFormat="1" ht="16.5" customHeight="1">
      <c r="B1967" s="132"/>
      <c r="C1967" s="133" t="s">
        <v>3974</v>
      </c>
      <c r="D1967" s="133" t="s">
        <v>123</v>
      </c>
      <c r="E1967" s="134" t="s">
        <v>3975</v>
      </c>
      <c r="F1967" s="135" t="s">
        <v>3976</v>
      </c>
      <c r="G1967" s="136" t="s">
        <v>228</v>
      </c>
      <c r="H1967" s="137">
        <v>102.8</v>
      </c>
      <c r="I1967" s="138"/>
      <c r="J1967" s="139">
        <f>ROUND(I1967*H1967,2)</f>
        <v>0</v>
      </c>
      <c r="K1967" s="135" t="s">
        <v>127</v>
      </c>
      <c r="L1967" s="32"/>
      <c r="M1967" s="140" t="s">
        <v>1</v>
      </c>
      <c r="N1967" s="141" t="s">
        <v>43</v>
      </c>
      <c r="P1967" s="142">
        <f>O1967*H1967</f>
        <v>0</v>
      </c>
      <c r="Q1967" s="142">
        <v>0</v>
      </c>
      <c r="R1967" s="142">
        <f>Q1967*H1967</f>
        <v>0</v>
      </c>
      <c r="S1967" s="142">
        <v>0</v>
      </c>
      <c r="T1967" s="143">
        <f>S1967*H1967</f>
        <v>0</v>
      </c>
      <c r="AR1967" s="144" t="s">
        <v>293</v>
      </c>
      <c r="AT1967" s="144" t="s">
        <v>123</v>
      </c>
      <c r="AU1967" s="144" t="s">
        <v>129</v>
      </c>
      <c r="AY1967" s="17" t="s">
        <v>120</v>
      </c>
      <c r="BE1967" s="145">
        <f>IF(N1967="základní",J1967,0)</f>
        <v>0</v>
      </c>
      <c r="BF1967" s="145">
        <f>IF(N1967="snížená",J1967,0)</f>
        <v>0</v>
      </c>
      <c r="BG1967" s="145">
        <f>IF(N1967="zákl. přenesená",J1967,0)</f>
        <v>0</v>
      </c>
      <c r="BH1967" s="145">
        <f>IF(N1967="sníž. přenesená",J1967,0)</f>
        <v>0</v>
      </c>
      <c r="BI1967" s="145">
        <f>IF(N1967="nulová",J1967,0)</f>
        <v>0</v>
      </c>
      <c r="BJ1967" s="17" t="s">
        <v>129</v>
      </c>
      <c r="BK1967" s="145">
        <f>ROUND(I1967*H1967,2)</f>
        <v>0</v>
      </c>
      <c r="BL1967" s="17" t="s">
        <v>293</v>
      </c>
      <c r="BM1967" s="144" t="s">
        <v>3977</v>
      </c>
    </row>
    <row r="1968" spans="2:65" s="12" customFormat="1">
      <c r="B1968" s="153"/>
      <c r="D1968" s="146" t="s">
        <v>230</v>
      </c>
      <c r="E1968" s="154" t="s">
        <v>1</v>
      </c>
      <c r="F1968" s="155" t="s">
        <v>3978</v>
      </c>
      <c r="H1968" s="156">
        <v>2.88</v>
      </c>
      <c r="I1968" s="157"/>
      <c r="L1968" s="153"/>
      <c r="M1968" s="158"/>
      <c r="T1968" s="159"/>
      <c r="AT1968" s="154" t="s">
        <v>230</v>
      </c>
      <c r="AU1968" s="154" t="s">
        <v>129</v>
      </c>
      <c r="AV1968" s="12" t="s">
        <v>129</v>
      </c>
      <c r="AW1968" s="12" t="s">
        <v>32</v>
      </c>
      <c r="AX1968" s="12" t="s">
        <v>77</v>
      </c>
      <c r="AY1968" s="154" t="s">
        <v>120</v>
      </c>
    </row>
    <row r="1969" spans="2:65" s="12" customFormat="1">
      <c r="B1969" s="153"/>
      <c r="D1969" s="146" t="s">
        <v>230</v>
      </c>
      <c r="E1969" s="154" t="s">
        <v>1</v>
      </c>
      <c r="F1969" s="155" t="s">
        <v>3979</v>
      </c>
      <c r="H1969" s="156">
        <v>17.399999999999999</v>
      </c>
      <c r="I1969" s="157"/>
      <c r="L1969" s="153"/>
      <c r="M1969" s="158"/>
      <c r="T1969" s="159"/>
      <c r="AT1969" s="154" t="s">
        <v>230</v>
      </c>
      <c r="AU1969" s="154" t="s">
        <v>129</v>
      </c>
      <c r="AV1969" s="12" t="s">
        <v>129</v>
      </c>
      <c r="AW1969" s="12" t="s">
        <v>32</v>
      </c>
      <c r="AX1969" s="12" t="s">
        <v>77</v>
      </c>
      <c r="AY1969" s="154" t="s">
        <v>120</v>
      </c>
    </row>
    <row r="1970" spans="2:65" s="12" customFormat="1">
      <c r="B1970" s="153"/>
      <c r="D1970" s="146" t="s">
        <v>230</v>
      </c>
      <c r="E1970" s="154" t="s">
        <v>1</v>
      </c>
      <c r="F1970" s="155" t="s">
        <v>3980</v>
      </c>
      <c r="H1970" s="156">
        <v>9.8000000000000007</v>
      </c>
      <c r="I1970" s="157"/>
      <c r="L1970" s="153"/>
      <c r="M1970" s="158"/>
      <c r="T1970" s="159"/>
      <c r="AT1970" s="154" t="s">
        <v>230</v>
      </c>
      <c r="AU1970" s="154" t="s">
        <v>129</v>
      </c>
      <c r="AV1970" s="12" t="s">
        <v>129</v>
      </c>
      <c r="AW1970" s="12" t="s">
        <v>32</v>
      </c>
      <c r="AX1970" s="12" t="s">
        <v>77</v>
      </c>
      <c r="AY1970" s="154" t="s">
        <v>120</v>
      </c>
    </row>
    <row r="1971" spans="2:65" s="12" customFormat="1">
      <c r="B1971" s="153"/>
      <c r="D1971" s="146" t="s">
        <v>230</v>
      </c>
      <c r="E1971" s="154" t="s">
        <v>1</v>
      </c>
      <c r="F1971" s="155" t="s">
        <v>3981</v>
      </c>
      <c r="H1971" s="156">
        <v>2.88</v>
      </c>
      <c r="I1971" s="157"/>
      <c r="L1971" s="153"/>
      <c r="M1971" s="158"/>
      <c r="T1971" s="159"/>
      <c r="AT1971" s="154" t="s">
        <v>230</v>
      </c>
      <c r="AU1971" s="154" t="s">
        <v>129</v>
      </c>
      <c r="AV1971" s="12" t="s">
        <v>129</v>
      </c>
      <c r="AW1971" s="12" t="s">
        <v>32</v>
      </c>
      <c r="AX1971" s="12" t="s">
        <v>77</v>
      </c>
      <c r="AY1971" s="154" t="s">
        <v>120</v>
      </c>
    </row>
    <row r="1972" spans="2:65" s="12" customFormat="1">
      <c r="B1972" s="153"/>
      <c r="D1972" s="146" t="s">
        <v>230</v>
      </c>
      <c r="E1972" s="154" t="s">
        <v>1</v>
      </c>
      <c r="F1972" s="155" t="s">
        <v>3982</v>
      </c>
      <c r="H1972" s="156">
        <v>17.399999999999999</v>
      </c>
      <c r="I1972" s="157"/>
      <c r="L1972" s="153"/>
      <c r="M1972" s="158"/>
      <c r="T1972" s="159"/>
      <c r="AT1972" s="154" t="s">
        <v>230</v>
      </c>
      <c r="AU1972" s="154" t="s">
        <v>129</v>
      </c>
      <c r="AV1972" s="12" t="s">
        <v>129</v>
      </c>
      <c r="AW1972" s="12" t="s">
        <v>32</v>
      </c>
      <c r="AX1972" s="12" t="s">
        <v>77</v>
      </c>
      <c r="AY1972" s="154" t="s">
        <v>120</v>
      </c>
    </row>
    <row r="1973" spans="2:65" s="12" customFormat="1">
      <c r="B1973" s="153"/>
      <c r="D1973" s="146" t="s">
        <v>230</v>
      </c>
      <c r="E1973" s="154" t="s">
        <v>1</v>
      </c>
      <c r="F1973" s="155" t="s">
        <v>3983</v>
      </c>
      <c r="H1973" s="156">
        <v>9.8000000000000007</v>
      </c>
      <c r="I1973" s="157"/>
      <c r="L1973" s="153"/>
      <c r="M1973" s="158"/>
      <c r="T1973" s="159"/>
      <c r="AT1973" s="154" t="s">
        <v>230</v>
      </c>
      <c r="AU1973" s="154" t="s">
        <v>129</v>
      </c>
      <c r="AV1973" s="12" t="s">
        <v>129</v>
      </c>
      <c r="AW1973" s="12" t="s">
        <v>32</v>
      </c>
      <c r="AX1973" s="12" t="s">
        <v>77</v>
      </c>
      <c r="AY1973" s="154" t="s">
        <v>120</v>
      </c>
    </row>
    <row r="1974" spans="2:65" s="13" customFormat="1">
      <c r="B1974" s="170"/>
      <c r="D1974" s="146" t="s">
        <v>230</v>
      </c>
      <c r="E1974" s="171" t="s">
        <v>1</v>
      </c>
      <c r="F1974" s="172" t="s">
        <v>335</v>
      </c>
      <c r="H1974" s="173">
        <v>60.16</v>
      </c>
      <c r="I1974" s="174"/>
      <c r="L1974" s="170"/>
      <c r="M1974" s="175"/>
      <c r="T1974" s="176"/>
      <c r="AT1974" s="171" t="s">
        <v>230</v>
      </c>
      <c r="AU1974" s="171" t="s">
        <v>129</v>
      </c>
      <c r="AV1974" s="13" t="s">
        <v>138</v>
      </c>
      <c r="AW1974" s="13" t="s">
        <v>32</v>
      </c>
      <c r="AX1974" s="13" t="s">
        <v>77</v>
      </c>
      <c r="AY1974" s="171" t="s">
        <v>120</v>
      </c>
    </row>
    <row r="1975" spans="2:65" s="12" customFormat="1">
      <c r="B1975" s="153"/>
      <c r="D1975" s="146" t="s">
        <v>230</v>
      </c>
      <c r="E1975" s="154" t="s">
        <v>1</v>
      </c>
      <c r="F1975" s="155" t="s">
        <v>3984</v>
      </c>
      <c r="H1975" s="156">
        <v>2.52</v>
      </c>
      <c r="I1975" s="157"/>
      <c r="L1975" s="153"/>
      <c r="M1975" s="158"/>
      <c r="T1975" s="159"/>
      <c r="AT1975" s="154" t="s">
        <v>230</v>
      </c>
      <c r="AU1975" s="154" t="s">
        <v>129</v>
      </c>
      <c r="AV1975" s="12" t="s">
        <v>129</v>
      </c>
      <c r="AW1975" s="12" t="s">
        <v>32</v>
      </c>
      <c r="AX1975" s="12" t="s">
        <v>77</v>
      </c>
      <c r="AY1975" s="154" t="s">
        <v>120</v>
      </c>
    </row>
    <row r="1976" spans="2:65" s="12" customFormat="1">
      <c r="B1976" s="153"/>
      <c r="D1976" s="146" t="s">
        <v>230</v>
      </c>
      <c r="E1976" s="154" t="s">
        <v>1</v>
      </c>
      <c r="F1976" s="155" t="s">
        <v>3985</v>
      </c>
      <c r="H1976" s="156">
        <v>18.8</v>
      </c>
      <c r="I1976" s="157"/>
      <c r="L1976" s="153"/>
      <c r="M1976" s="158"/>
      <c r="T1976" s="159"/>
      <c r="AT1976" s="154" t="s">
        <v>230</v>
      </c>
      <c r="AU1976" s="154" t="s">
        <v>129</v>
      </c>
      <c r="AV1976" s="12" t="s">
        <v>129</v>
      </c>
      <c r="AW1976" s="12" t="s">
        <v>32</v>
      </c>
      <c r="AX1976" s="12" t="s">
        <v>77</v>
      </c>
      <c r="AY1976" s="154" t="s">
        <v>120</v>
      </c>
    </row>
    <row r="1977" spans="2:65" s="12" customFormat="1">
      <c r="B1977" s="153"/>
      <c r="D1977" s="146" t="s">
        <v>230</v>
      </c>
      <c r="E1977" s="154" t="s">
        <v>1</v>
      </c>
      <c r="F1977" s="155" t="s">
        <v>3986</v>
      </c>
      <c r="H1977" s="156">
        <v>2.52</v>
      </c>
      <c r="I1977" s="157"/>
      <c r="L1977" s="153"/>
      <c r="M1977" s="158"/>
      <c r="T1977" s="159"/>
      <c r="AT1977" s="154" t="s">
        <v>230</v>
      </c>
      <c r="AU1977" s="154" t="s">
        <v>129</v>
      </c>
      <c r="AV1977" s="12" t="s">
        <v>129</v>
      </c>
      <c r="AW1977" s="12" t="s">
        <v>32</v>
      </c>
      <c r="AX1977" s="12" t="s">
        <v>77</v>
      </c>
      <c r="AY1977" s="154" t="s">
        <v>120</v>
      </c>
    </row>
    <row r="1978" spans="2:65" s="12" customFormat="1">
      <c r="B1978" s="153"/>
      <c r="D1978" s="146" t="s">
        <v>230</v>
      </c>
      <c r="E1978" s="154" t="s">
        <v>1</v>
      </c>
      <c r="F1978" s="155" t="s">
        <v>3987</v>
      </c>
      <c r="H1978" s="156">
        <v>18.8</v>
      </c>
      <c r="I1978" s="157"/>
      <c r="L1978" s="153"/>
      <c r="M1978" s="158"/>
      <c r="T1978" s="159"/>
      <c r="AT1978" s="154" t="s">
        <v>230</v>
      </c>
      <c r="AU1978" s="154" t="s">
        <v>129</v>
      </c>
      <c r="AV1978" s="12" t="s">
        <v>129</v>
      </c>
      <c r="AW1978" s="12" t="s">
        <v>32</v>
      </c>
      <c r="AX1978" s="12" t="s">
        <v>77</v>
      </c>
      <c r="AY1978" s="154" t="s">
        <v>120</v>
      </c>
    </row>
    <row r="1979" spans="2:65" s="13" customFormat="1">
      <c r="B1979" s="170"/>
      <c r="D1979" s="146" t="s">
        <v>230</v>
      </c>
      <c r="E1979" s="171" t="s">
        <v>1</v>
      </c>
      <c r="F1979" s="172" t="s">
        <v>512</v>
      </c>
      <c r="H1979" s="173">
        <v>42.64</v>
      </c>
      <c r="I1979" s="174"/>
      <c r="L1979" s="170"/>
      <c r="M1979" s="175"/>
      <c r="T1979" s="176"/>
      <c r="AT1979" s="171" t="s">
        <v>230</v>
      </c>
      <c r="AU1979" s="171" t="s">
        <v>129</v>
      </c>
      <c r="AV1979" s="13" t="s">
        <v>138</v>
      </c>
      <c r="AW1979" s="13" t="s">
        <v>32</v>
      </c>
      <c r="AX1979" s="13" t="s">
        <v>77</v>
      </c>
      <c r="AY1979" s="171" t="s">
        <v>120</v>
      </c>
    </row>
    <row r="1980" spans="2:65" s="14" customFormat="1">
      <c r="B1980" s="177"/>
      <c r="D1980" s="146" t="s">
        <v>230</v>
      </c>
      <c r="E1980" s="178" t="s">
        <v>1</v>
      </c>
      <c r="F1980" s="179" t="s">
        <v>304</v>
      </c>
      <c r="H1980" s="180">
        <v>102.8</v>
      </c>
      <c r="I1980" s="181"/>
      <c r="L1980" s="177"/>
      <c r="M1980" s="182"/>
      <c r="T1980" s="183"/>
      <c r="AT1980" s="178" t="s">
        <v>230</v>
      </c>
      <c r="AU1980" s="178" t="s">
        <v>129</v>
      </c>
      <c r="AV1980" s="14" t="s">
        <v>142</v>
      </c>
      <c r="AW1980" s="14" t="s">
        <v>32</v>
      </c>
      <c r="AX1980" s="14" t="s">
        <v>85</v>
      </c>
      <c r="AY1980" s="178" t="s">
        <v>120</v>
      </c>
    </row>
    <row r="1981" spans="2:65" s="1" customFormat="1" ht="16.5" customHeight="1">
      <c r="B1981" s="132"/>
      <c r="C1981" s="133" t="s">
        <v>3988</v>
      </c>
      <c r="D1981" s="133" t="s">
        <v>123</v>
      </c>
      <c r="E1981" s="134" t="s">
        <v>3989</v>
      </c>
      <c r="F1981" s="135" t="s">
        <v>3990</v>
      </c>
      <c r="G1981" s="136" t="s">
        <v>228</v>
      </c>
      <c r="H1981" s="137">
        <v>102.8</v>
      </c>
      <c r="I1981" s="138"/>
      <c r="J1981" s="139">
        <f>ROUND(I1981*H1981,2)</f>
        <v>0</v>
      </c>
      <c r="K1981" s="135" t="s">
        <v>127</v>
      </c>
      <c r="L1981" s="32"/>
      <c r="M1981" s="140" t="s">
        <v>1</v>
      </c>
      <c r="N1981" s="141" t="s">
        <v>43</v>
      </c>
      <c r="P1981" s="142">
        <f>O1981*H1981</f>
        <v>0</v>
      </c>
      <c r="Q1981" s="142">
        <v>2.9999999999999997E-4</v>
      </c>
      <c r="R1981" s="142">
        <f>Q1981*H1981</f>
        <v>3.0839999999999996E-2</v>
      </c>
      <c r="S1981" s="142">
        <v>0</v>
      </c>
      <c r="T1981" s="143">
        <f>S1981*H1981</f>
        <v>0</v>
      </c>
      <c r="AR1981" s="144" t="s">
        <v>293</v>
      </c>
      <c r="AT1981" s="144" t="s">
        <v>123</v>
      </c>
      <c r="AU1981" s="144" t="s">
        <v>129</v>
      </c>
      <c r="AY1981" s="17" t="s">
        <v>120</v>
      </c>
      <c r="BE1981" s="145">
        <f>IF(N1981="základní",J1981,0)</f>
        <v>0</v>
      </c>
      <c r="BF1981" s="145">
        <f>IF(N1981="snížená",J1981,0)</f>
        <v>0</v>
      </c>
      <c r="BG1981" s="145">
        <f>IF(N1981="zákl. přenesená",J1981,0)</f>
        <v>0</v>
      </c>
      <c r="BH1981" s="145">
        <f>IF(N1981="sníž. přenesená",J1981,0)</f>
        <v>0</v>
      </c>
      <c r="BI1981" s="145">
        <f>IF(N1981="nulová",J1981,0)</f>
        <v>0</v>
      </c>
      <c r="BJ1981" s="17" t="s">
        <v>129</v>
      </c>
      <c r="BK1981" s="145">
        <f>ROUND(I1981*H1981,2)</f>
        <v>0</v>
      </c>
      <c r="BL1981" s="17" t="s">
        <v>293</v>
      </c>
      <c r="BM1981" s="144" t="s">
        <v>3991</v>
      </c>
    </row>
    <row r="1982" spans="2:65" s="1" customFormat="1" ht="24.2" customHeight="1">
      <c r="B1982" s="132"/>
      <c r="C1982" s="133" t="s">
        <v>3992</v>
      </c>
      <c r="D1982" s="133" t="s">
        <v>123</v>
      </c>
      <c r="E1982" s="134" t="s">
        <v>3993</v>
      </c>
      <c r="F1982" s="135" t="s">
        <v>3994</v>
      </c>
      <c r="G1982" s="136" t="s">
        <v>228</v>
      </c>
      <c r="H1982" s="137">
        <v>40</v>
      </c>
      <c r="I1982" s="138"/>
      <c r="J1982" s="139">
        <f>ROUND(I1982*H1982,2)</f>
        <v>0</v>
      </c>
      <c r="K1982" s="135" t="s">
        <v>127</v>
      </c>
      <c r="L1982" s="32"/>
      <c r="M1982" s="140" t="s">
        <v>1</v>
      </c>
      <c r="N1982" s="141" t="s">
        <v>43</v>
      </c>
      <c r="P1982" s="142">
        <f>O1982*H1982</f>
        <v>0</v>
      </c>
      <c r="Q1982" s="142">
        <v>1.5E-3</v>
      </c>
      <c r="R1982" s="142">
        <f>Q1982*H1982</f>
        <v>0.06</v>
      </c>
      <c r="S1982" s="142">
        <v>0</v>
      </c>
      <c r="T1982" s="143">
        <f>S1982*H1982</f>
        <v>0</v>
      </c>
      <c r="AR1982" s="144" t="s">
        <v>293</v>
      </c>
      <c r="AT1982" s="144" t="s">
        <v>123</v>
      </c>
      <c r="AU1982" s="144" t="s">
        <v>129</v>
      </c>
      <c r="AY1982" s="17" t="s">
        <v>120</v>
      </c>
      <c r="BE1982" s="145">
        <f>IF(N1982="základní",J1982,0)</f>
        <v>0</v>
      </c>
      <c r="BF1982" s="145">
        <f>IF(N1982="snížená",J1982,0)</f>
        <v>0</v>
      </c>
      <c r="BG1982" s="145">
        <f>IF(N1982="zákl. přenesená",J1982,0)</f>
        <v>0</v>
      </c>
      <c r="BH1982" s="145">
        <f>IF(N1982="sníž. přenesená",J1982,0)</f>
        <v>0</v>
      </c>
      <c r="BI1982" s="145">
        <f>IF(N1982="nulová",J1982,0)</f>
        <v>0</v>
      </c>
      <c r="BJ1982" s="17" t="s">
        <v>129</v>
      </c>
      <c r="BK1982" s="145">
        <f>ROUND(I1982*H1982,2)</f>
        <v>0</v>
      </c>
      <c r="BL1982" s="17" t="s">
        <v>293</v>
      </c>
      <c r="BM1982" s="144" t="s">
        <v>3995</v>
      </c>
    </row>
    <row r="1983" spans="2:65" s="12" customFormat="1">
      <c r="B1983" s="153"/>
      <c r="D1983" s="146" t="s">
        <v>230</v>
      </c>
      <c r="E1983" s="154" t="s">
        <v>1</v>
      </c>
      <c r="F1983" s="155" t="s">
        <v>3996</v>
      </c>
      <c r="H1983" s="156">
        <v>40</v>
      </c>
      <c r="I1983" s="157"/>
      <c r="L1983" s="153"/>
      <c r="M1983" s="158"/>
      <c r="T1983" s="159"/>
      <c r="AT1983" s="154" t="s">
        <v>230</v>
      </c>
      <c r="AU1983" s="154" t="s">
        <v>129</v>
      </c>
      <c r="AV1983" s="12" t="s">
        <v>129</v>
      </c>
      <c r="AW1983" s="12" t="s">
        <v>32</v>
      </c>
      <c r="AX1983" s="12" t="s">
        <v>85</v>
      </c>
      <c r="AY1983" s="154" t="s">
        <v>120</v>
      </c>
    </row>
    <row r="1984" spans="2:65" s="1" customFormat="1" ht="24.2" customHeight="1">
      <c r="B1984" s="132"/>
      <c r="C1984" s="133" t="s">
        <v>3997</v>
      </c>
      <c r="D1984" s="133" t="s">
        <v>123</v>
      </c>
      <c r="E1984" s="134" t="s">
        <v>3998</v>
      </c>
      <c r="F1984" s="135" t="s">
        <v>3999</v>
      </c>
      <c r="G1984" s="136" t="s">
        <v>339</v>
      </c>
      <c r="H1984" s="137">
        <v>40</v>
      </c>
      <c r="I1984" s="138"/>
      <c r="J1984" s="139">
        <f>ROUND(I1984*H1984,2)</f>
        <v>0</v>
      </c>
      <c r="K1984" s="135" t="s">
        <v>127</v>
      </c>
      <c r="L1984" s="32"/>
      <c r="M1984" s="140" t="s">
        <v>1</v>
      </c>
      <c r="N1984" s="141" t="s">
        <v>43</v>
      </c>
      <c r="P1984" s="142">
        <f>O1984*H1984</f>
        <v>0</v>
      </c>
      <c r="Q1984" s="142">
        <v>2.7999999999999998E-4</v>
      </c>
      <c r="R1984" s="142">
        <f>Q1984*H1984</f>
        <v>1.1199999999999998E-2</v>
      </c>
      <c r="S1984" s="142">
        <v>0</v>
      </c>
      <c r="T1984" s="143">
        <f>S1984*H1984</f>
        <v>0</v>
      </c>
      <c r="AR1984" s="144" t="s">
        <v>293</v>
      </c>
      <c r="AT1984" s="144" t="s">
        <v>123</v>
      </c>
      <c r="AU1984" s="144" t="s">
        <v>129</v>
      </c>
      <c r="AY1984" s="17" t="s">
        <v>120</v>
      </c>
      <c r="BE1984" s="145">
        <f>IF(N1984="základní",J1984,0)</f>
        <v>0</v>
      </c>
      <c r="BF1984" s="145">
        <f>IF(N1984="snížená",J1984,0)</f>
        <v>0</v>
      </c>
      <c r="BG1984" s="145">
        <f>IF(N1984="zákl. přenesená",J1984,0)</f>
        <v>0</v>
      </c>
      <c r="BH1984" s="145">
        <f>IF(N1984="sníž. přenesená",J1984,0)</f>
        <v>0</v>
      </c>
      <c r="BI1984" s="145">
        <f>IF(N1984="nulová",J1984,0)</f>
        <v>0</v>
      </c>
      <c r="BJ1984" s="17" t="s">
        <v>129</v>
      </c>
      <c r="BK1984" s="145">
        <f>ROUND(I1984*H1984,2)</f>
        <v>0</v>
      </c>
      <c r="BL1984" s="17" t="s">
        <v>293</v>
      </c>
      <c r="BM1984" s="144" t="s">
        <v>4000</v>
      </c>
    </row>
    <row r="1985" spans="2:65" s="1" customFormat="1" ht="33" customHeight="1">
      <c r="B1985" s="132"/>
      <c r="C1985" s="133" t="s">
        <v>4001</v>
      </c>
      <c r="D1985" s="133" t="s">
        <v>123</v>
      </c>
      <c r="E1985" s="134" t="s">
        <v>4002</v>
      </c>
      <c r="F1985" s="135" t="s">
        <v>4003</v>
      </c>
      <c r="G1985" s="136" t="s">
        <v>228</v>
      </c>
      <c r="H1985" s="137">
        <v>102.8</v>
      </c>
      <c r="I1985" s="138"/>
      <c r="J1985" s="139">
        <f>ROUND(I1985*H1985,2)</f>
        <v>0</v>
      </c>
      <c r="K1985" s="135" t="s">
        <v>127</v>
      </c>
      <c r="L1985" s="32"/>
      <c r="M1985" s="140" t="s">
        <v>1</v>
      </c>
      <c r="N1985" s="141" t="s">
        <v>43</v>
      </c>
      <c r="P1985" s="142">
        <f>O1985*H1985</f>
        <v>0</v>
      </c>
      <c r="Q1985" s="142">
        <v>5.3800000000000002E-3</v>
      </c>
      <c r="R1985" s="142">
        <f>Q1985*H1985</f>
        <v>0.553064</v>
      </c>
      <c r="S1985" s="142">
        <v>0</v>
      </c>
      <c r="T1985" s="143">
        <f>S1985*H1985</f>
        <v>0</v>
      </c>
      <c r="AR1985" s="144" t="s">
        <v>293</v>
      </c>
      <c r="AT1985" s="144" t="s">
        <v>123</v>
      </c>
      <c r="AU1985" s="144" t="s">
        <v>129</v>
      </c>
      <c r="AY1985" s="17" t="s">
        <v>120</v>
      </c>
      <c r="BE1985" s="145">
        <f>IF(N1985="základní",J1985,0)</f>
        <v>0</v>
      </c>
      <c r="BF1985" s="145">
        <f>IF(N1985="snížená",J1985,0)</f>
        <v>0</v>
      </c>
      <c r="BG1985" s="145">
        <f>IF(N1985="zákl. přenesená",J1985,0)</f>
        <v>0</v>
      </c>
      <c r="BH1985" s="145">
        <f>IF(N1985="sníž. přenesená",J1985,0)</f>
        <v>0</v>
      </c>
      <c r="BI1985" s="145">
        <f>IF(N1985="nulová",J1985,0)</f>
        <v>0</v>
      </c>
      <c r="BJ1985" s="17" t="s">
        <v>129</v>
      </c>
      <c r="BK1985" s="145">
        <f>ROUND(I1985*H1985,2)</f>
        <v>0</v>
      </c>
      <c r="BL1985" s="17" t="s">
        <v>293</v>
      </c>
      <c r="BM1985" s="144" t="s">
        <v>4004</v>
      </c>
    </row>
    <row r="1986" spans="2:65" s="12" customFormat="1">
      <c r="B1986" s="153"/>
      <c r="D1986" s="146" t="s">
        <v>230</v>
      </c>
      <c r="E1986" s="154" t="s">
        <v>1</v>
      </c>
      <c r="F1986" s="155" t="s">
        <v>3978</v>
      </c>
      <c r="H1986" s="156">
        <v>2.88</v>
      </c>
      <c r="I1986" s="157"/>
      <c r="L1986" s="153"/>
      <c r="M1986" s="158"/>
      <c r="T1986" s="159"/>
      <c r="AT1986" s="154" t="s">
        <v>230</v>
      </c>
      <c r="AU1986" s="154" t="s">
        <v>129</v>
      </c>
      <c r="AV1986" s="12" t="s">
        <v>129</v>
      </c>
      <c r="AW1986" s="12" t="s">
        <v>32</v>
      </c>
      <c r="AX1986" s="12" t="s">
        <v>77</v>
      </c>
      <c r="AY1986" s="154" t="s">
        <v>120</v>
      </c>
    </row>
    <row r="1987" spans="2:65" s="12" customFormat="1">
      <c r="B1987" s="153"/>
      <c r="D1987" s="146" t="s">
        <v>230</v>
      </c>
      <c r="E1987" s="154" t="s">
        <v>1</v>
      </c>
      <c r="F1987" s="155" t="s">
        <v>3979</v>
      </c>
      <c r="H1987" s="156">
        <v>17.399999999999999</v>
      </c>
      <c r="I1987" s="157"/>
      <c r="L1987" s="153"/>
      <c r="M1987" s="158"/>
      <c r="T1987" s="159"/>
      <c r="AT1987" s="154" t="s">
        <v>230</v>
      </c>
      <c r="AU1987" s="154" t="s">
        <v>129</v>
      </c>
      <c r="AV1987" s="12" t="s">
        <v>129</v>
      </c>
      <c r="AW1987" s="12" t="s">
        <v>32</v>
      </c>
      <c r="AX1987" s="12" t="s">
        <v>77</v>
      </c>
      <c r="AY1987" s="154" t="s">
        <v>120</v>
      </c>
    </row>
    <row r="1988" spans="2:65" s="12" customFormat="1">
      <c r="B1988" s="153"/>
      <c r="D1988" s="146" t="s">
        <v>230</v>
      </c>
      <c r="E1988" s="154" t="s">
        <v>1</v>
      </c>
      <c r="F1988" s="155" t="s">
        <v>3980</v>
      </c>
      <c r="H1988" s="156">
        <v>9.8000000000000007</v>
      </c>
      <c r="I1988" s="157"/>
      <c r="L1988" s="153"/>
      <c r="M1988" s="158"/>
      <c r="T1988" s="159"/>
      <c r="AT1988" s="154" t="s">
        <v>230</v>
      </c>
      <c r="AU1988" s="154" t="s">
        <v>129</v>
      </c>
      <c r="AV1988" s="12" t="s">
        <v>129</v>
      </c>
      <c r="AW1988" s="12" t="s">
        <v>32</v>
      </c>
      <c r="AX1988" s="12" t="s">
        <v>77</v>
      </c>
      <c r="AY1988" s="154" t="s">
        <v>120</v>
      </c>
    </row>
    <row r="1989" spans="2:65" s="12" customFormat="1">
      <c r="B1989" s="153"/>
      <c r="D1989" s="146" t="s">
        <v>230</v>
      </c>
      <c r="E1989" s="154" t="s">
        <v>1</v>
      </c>
      <c r="F1989" s="155" t="s">
        <v>3981</v>
      </c>
      <c r="H1989" s="156">
        <v>2.88</v>
      </c>
      <c r="I1989" s="157"/>
      <c r="L1989" s="153"/>
      <c r="M1989" s="158"/>
      <c r="T1989" s="159"/>
      <c r="AT1989" s="154" t="s">
        <v>230</v>
      </c>
      <c r="AU1989" s="154" t="s">
        <v>129</v>
      </c>
      <c r="AV1989" s="12" t="s">
        <v>129</v>
      </c>
      <c r="AW1989" s="12" t="s">
        <v>32</v>
      </c>
      <c r="AX1989" s="12" t="s">
        <v>77</v>
      </c>
      <c r="AY1989" s="154" t="s">
        <v>120</v>
      </c>
    </row>
    <row r="1990" spans="2:65" s="12" customFormat="1">
      <c r="B1990" s="153"/>
      <c r="D1990" s="146" t="s">
        <v>230</v>
      </c>
      <c r="E1990" s="154" t="s">
        <v>1</v>
      </c>
      <c r="F1990" s="155" t="s">
        <v>3982</v>
      </c>
      <c r="H1990" s="156">
        <v>17.399999999999999</v>
      </c>
      <c r="I1990" s="157"/>
      <c r="L1990" s="153"/>
      <c r="M1990" s="158"/>
      <c r="T1990" s="159"/>
      <c r="AT1990" s="154" t="s">
        <v>230</v>
      </c>
      <c r="AU1990" s="154" t="s">
        <v>129</v>
      </c>
      <c r="AV1990" s="12" t="s">
        <v>129</v>
      </c>
      <c r="AW1990" s="12" t="s">
        <v>32</v>
      </c>
      <c r="AX1990" s="12" t="s">
        <v>77</v>
      </c>
      <c r="AY1990" s="154" t="s">
        <v>120</v>
      </c>
    </row>
    <row r="1991" spans="2:65" s="12" customFormat="1">
      <c r="B1991" s="153"/>
      <c r="D1991" s="146" t="s">
        <v>230</v>
      </c>
      <c r="E1991" s="154" t="s">
        <v>1</v>
      </c>
      <c r="F1991" s="155" t="s">
        <v>3983</v>
      </c>
      <c r="H1991" s="156">
        <v>9.8000000000000007</v>
      </c>
      <c r="I1991" s="157"/>
      <c r="L1991" s="153"/>
      <c r="M1991" s="158"/>
      <c r="T1991" s="159"/>
      <c r="AT1991" s="154" t="s">
        <v>230</v>
      </c>
      <c r="AU1991" s="154" t="s">
        <v>129</v>
      </c>
      <c r="AV1991" s="12" t="s">
        <v>129</v>
      </c>
      <c r="AW1991" s="12" t="s">
        <v>32</v>
      </c>
      <c r="AX1991" s="12" t="s">
        <v>77</v>
      </c>
      <c r="AY1991" s="154" t="s">
        <v>120</v>
      </c>
    </row>
    <row r="1992" spans="2:65" s="13" customFormat="1">
      <c r="B1992" s="170"/>
      <c r="D1992" s="146" t="s">
        <v>230</v>
      </c>
      <c r="E1992" s="171" t="s">
        <v>1</v>
      </c>
      <c r="F1992" s="172" t="s">
        <v>335</v>
      </c>
      <c r="H1992" s="173">
        <v>60.16</v>
      </c>
      <c r="I1992" s="174"/>
      <c r="L1992" s="170"/>
      <c r="M1992" s="175"/>
      <c r="T1992" s="176"/>
      <c r="AT1992" s="171" t="s">
        <v>230</v>
      </c>
      <c r="AU1992" s="171" t="s">
        <v>129</v>
      </c>
      <c r="AV1992" s="13" t="s">
        <v>138</v>
      </c>
      <c r="AW1992" s="13" t="s">
        <v>32</v>
      </c>
      <c r="AX1992" s="13" t="s">
        <v>77</v>
      </c>
      <c r="AY1992" s="171" t="s">
        <v>120</v>
      </c>
    </row>
    <row r="1993" spans="2:65" s="12" customFormat="1">
      <c r="B1993" s="153"/>
      <c r="D1993" s="146" t="s">
        <v>230</v>
      </c>
      <c r="E1993" s="154" t="s">
        <v>1</v>
      </c>
      <c r="F1993" s="155" t="s">
        <v>3984</v>
      </c>
      <c r="H1993" s="156">
        <v>2.52</v>
      </c>
      <c r="I1993" s="157"/>
      <c r="L1993" s="153"/>
      <c r="M1993" s="158"/>
      <c r="T1993" s="159"/>
      <c r="AT1993" s="154" t="s">
        <v>230</v>
      </c>
      <c r="AU1993" s="154" t="s">
        <v>129</v>
      </c>
      <c r="AV1993" s="12" t="s">
        <v>129</v>
      </c>
      <c r="AW1993" s="12" t="s">
        <v>32</v>
      </c>
      <c r="AX1993" s="12" t="s">
        <v>77</v>
      </c>
      <c r="AY1993" s="154" t="s">
        <v>120</v>
      </c>
    </row>
    <row r="1994" spans="2:65" s="12" customFormat="1">
      <c r="B1994" s="153"/>
      <c r="D1994" s="146" t="s">
        <v>230</v>
      </c>
      <c r="E1994" s="154" t="s">
        <v>1</v>
      </c>
      <c r="F1994" s="155" t="s">
        <v>3985</v>
      </c>
      <c r="H1994" s="156">
        <v>18.8</v>
      </c>
      <c r="I1994" s="157"/>
      <c r="L1994" s="153"/>
      <c r="M1994" s="158"/>
      <c r="T1994" s="159"/>
      <c r="AT1994" s="154" t="s">
        <v>230</v>
      </c>
      <c r="AU1994" s="154" t="s">
        <v>129</v>
      </c>
      <c r="AV1994" s="12" t="s">
        <v>129</v>
      </c>
      <c r="AW1994" s="12" t="s">
        <v>32</v>
      </c>
      <c r="AX1994" s="12" t="s">
        <v>77</v>
      </c>
      <c r="AY1994" s="154" t="s">
        <v>120</v>
      </c>
    </row>
    <row r="1995" spans="2:65" s="12" customFormat="1">
      <c r="B1995" s="153"/>
      <c r="D1995" s="146" t="s">
        <v>230</v>
      </c>
      <c r="E1995" s="154" t="s">
        <v>1</v>
      </c>
      <c r="F1995" s="155" t="s">
        <v>3986</v>
      </c>
      <c r="H1995" s="156">
        <v>2.52</v>
      </c>
      <c r="I1995" s="157"/>
      <c r="L1995" s="153"/>
      <c r="M1995" s="158"/>
      <c r="T1995" s="159"/>
      <c r="AT1995" s="154" t="s">
        <v>230</v>
      </c>
      <c r="AU1995" s="154" t="s">
        <v>129</v>
      </c>
      <c r="AV1995" s="12" t="s">
        <v>129</v>
      </c>
      <c r="AW1995" s="12" t="s">
        <v>32</v>
      </c>
      <c r="AX1995" s="12" t="s">
        <v>77</v>
      </c>
      <c r="AY1995" s="154" t="s">
        <v>120</v>
      </c>
    </row>
    <row r="1996" spans="2:65" s="12" customFormat="1">
      <c r="B1996" s="153"/>
      <c r="D1996" s="146" t="s">
        <v>230</v>
      </c>
      <c r="E1996" s="154" t="s">
        <v>1</v>
      </c>
      <c r="F1996" s="155" t="s">
        <v>3987</v>
      </c>
      <c r="H1996" s="156">
        <v>18.8</v>
      </c>
      <c r="I1996" s="157"/>
      <c r="L1996" s="153"/>
      <c r="M1996" s="158"/>
      <c r="T1996" s="159"/>
      <c r="AT1996" s="154" t="s">
        <v>230</v>
      </c>
      <c r="AU1996" s="154" t="s">
        <v>129</v>
      </c>
      <c r="AV1996" s="12" t="s">
        <v>129</v>
      </c>
      <c r="AW1996" s="12" t="s">
        <v>32</v>
      </c>
      <c r="AX1996" s="12" t="s">
        <v>77</v>
      </c>
      <c r="AY1996" s="154" t="s">
        <v>120</v>
      </c>
    </row>
    <row r="1997" spans="2:65" s="13" customFormat="1">
      <c r="B1997" s="170"/>
      <c r="D1997" s="146" t="s">
        <v>230</v>
      </c>
      <c r="E1997" s="171" t="s">
        <v>1</v>
      </c>
      <c r="F1997" s="172" t="s">
        <v>512</v>
      </c>
      <c r="H1997" s="173">
        <v>42.64</v>
      </c>
      <c r="I1997" s="174"/>
      <c r="L1997" s="170"/>
      <c r="M1997" s="175"/>
      <c r="T1997" s="176"/>
      <c r="AT1997" s="171" t="s">
        <v>230</v>
      </c>
      <c r="AU1997" s="171" t="s">
        <v>129</v>
      </c>
      <c r="AV1997" s="13" t="s">
        <v>138</v>
      </c>
      <c r="AW1997" s="13" t="s">
        <v>32</v>
      </c>
      <c r="AX1997" s="13" t="s">
        <v>77</v>
      </c>
      <c r="AY1997" s="171" t="s">
        <v>120</v>
      </c>
    </row>
    <row r="1998" spans="2:65" s="14" customFormat="1">
      <c r="B1998" s="177"/>
      <c r="D1998" s="146" t="s">
        <v>230</v>
      </c>
      <c r="E1998" s="178" t="s">
        <v>1</v>
      </c>
      <c r="F1998" s="179" t="s">
        <v>304</v>
      </c>
      <c r="H1998" s="180">
        <v>102.8</v>
      </c>
      <c r="I1998" s="181"/>
      <c r="L1998" s="177"/>
      <c r="M1998" s="182"/>
      <c r="T1998" s="183"/>
      <c r="AT1998" s="178" t="s">
        <v>230</v>
      </c>
      <c r="AU1998" s="178" t="s">
        <v>129</v>
      </c>
      <c r="AV1998" s="14" t="s">
        <v>142</v>
      </c>
      <c r="AW1998" s="14" t="s">
        <v>32</v>
      </c>
      <c r="AX1998" s="14" t="s">
        <v>85</v>
      </c>
      <c r="AY1998" s="178" t="s">
        <v>120</v>
      </c>
    </row>
    <row r="1999" spans="2:65" s="1" customFormat="1" ht="16.5" customHeight="1">
      <c r="B1999" s="132"/>
      <c r="C1999" s="160" t="s">
        <v>4005</v>
      </c>
      <c r="D1999" s="160" t="s">
        <v>254</v>
      </c>
      <c r="E1999" s="161" t="s">
        <v>4006</v>
      </c>
      <c r="F1999" s="162" t="s">
        <v>4007</v>
      </c>
      <c r="G1999" s="163" t="s">
        <v>228</v>
      </c>
      <c r="H1999" s="164">
        <v>113.08</v>
      </c>
      <c r="I1999" s="165"/>
      <c r="J1999" s="166">
        <f>ROUND(I1999*H1999,2)</f>
        <v>0</v>
      </c>
      <c r="K1999" s="162" t="s">
        <v>1</v>
      </c>
      <c r="L1999" s="167"/>
      <c r="M1999" s="168" t="s">
        <v>1</v>
      </c>
      <c r="N1999" s="169" t="s">
        <v>43</v>
      </c>
      <c r="P1999" s="142">
        <f>O1999*H1999</f>
        <v>0</v>
      </c>
      <c r="Q1999" s="142">
        <v>1.26E-2</v>
      </c>
      <c r="R1999" s="142">
        <f>Q1999*H1999</f>
        <v>1.4248080000000001</v>
      </c>
      <c r="S1999" s="142">
        <v>0</v>
      </c>
      <c r="T1999" s="143">
        <f>S1999*H1999</f>
        <v>0</v>
      </c>
      <c r="AR1999" s="144" t="s">
        <v>375</v>
      </c>
      <c r="AT1999" s="144" t="s">
        <v>254</v>
      </c>
      <c r="AU1999" s="144" t="s">
        <v>129</v>
      </c>
      <c r="AY1999" s="17" t="s">
        <v>120</v>
      </c>
      <c r="BE1999" s="145">
        <f>IF(N1999="základní",J1999,0)</f>
        <v>0</v>
      </c>
      <c r="BF1999" s="145">
        <f>IF(N1999="snížená",J1999,0)</f>
        <v>0</v>
      </c>
      <c r="BG1999" s="145">
        <f>IF(N1999="zákl. přenesená",J1999,0)</f>
        <v>0</v>
      </c>
      <c r="BH1999" s="145">
        <f>IF(N1999="sníž. přenesená",J1999,0)</f>
        <v>0</v>
      </c>
      <c r="BI1999" s="145">
        <f>IF(N1999="nulová",J1999,0)</f>
        <v>0</v>
      </c>
      <c r="BJ1999" s="17" t="s">
        <v>129</v>
      </c>
      <c r="BK1999" s="145">
        <f>ROUND(I1999*H1999,2)</f>
        <v>0</v>
      </c>
      <c r="BL1999" s="17" t="s">
        <v>293</v>
      </c>
      <c r="BM1999" s="144" t="s">
        <v>4008</v>
      </c>
    </row>
    <row r="2000" spans="2:65" s="12" customFormat="1">
      <c r="B2000" s="153"/>
      <c r="D2000" s="146" t="s">
        <v>230</v>
      </c>
      <c r="E2000" s="154" t="s">
        <v>1</v>
      </c>
      <c r="F2000" s="155" t="s">
        <v>4009</v>
      </c>
      <c r="H2000" s="156">
        <v>113.08</v>
      </c>
      <c r="I2000" s="157"/>
      <c r="L2000" s="153"/>
      <c r="M2000" s="158"/>
      <c r="T2000" s="159"/>
      <c r="AT2000" s="154" t="s">
        <v>230</v>
      </c>
      <c r="AU2000" s="154" t="s">
        <v>129</v>
      </c>
      <c r="AV2000" s="12" t="s">
        <v>129</v>
      </c>
      <c r="AW2000" s="12" t="s">
        <v>32</v>
      </c>
      <c r="AX2000" s="12" t="s">
        <v>85</v>
      </c>
      <c r="AY2000" s="154" t="s">
        <v>120</v>
      </c>
    </row>
    <row r="2001" spans="2:65" s="1" customFormat="1" ht="33" customHeight="1">
      <c r="B2001" s="132"/>
      <c r="C2001" s="133" t="s">
        <v>4010</v>
      </c>
      <c r="D2001" s="133" t="s">
        <v>123</v>
      </c>
      <c r="E2001" s="134" t="s">
        <v>4011</v>
      </c>
      <c r="F2001" s="135" t="s">
        <v>4012</v>
      </c>
      <c r="G2001" s="136" t="s">
        <v>228</v>
      </c>
      <c r="H2001" s="137">
        <v>30.4</v>
      </c>
      <c r="I2001" s="138"/>
      <c r="J2001" s="139">
        <f>ROUND(I2001*H2001,2)</f>
        <v>0</v>
      </c>
      <c r="K2001" s="135" t="s">
        <v>127</v>
      </c>
      <c r="L2001" s="32"/>
      <c r="M2001" s="140" t="s">
        <v>1</v>
      </c>
      <c r="N2001" s="141" t="s">
        <v>43</v>
      </c>
      <c r="P2001" s="142">
        <f>O2001*H2001</f>
        <v>0</v>
      </c>
      <c r="Q2001" s="142">
        <v>0</v>
      </c>
      <c r="R2001" s="142">
        <f>Q2001*H2001</f>
        <v>0</v>
      </c>
      <c r="S2001" s="142">
        <v>0</v>
      </c>
      <c r="T2001" s="143">
        <f>S2001*H2001</f>
        <v>0</v>
      </c>
      <c r="AR2001" s="144" t="s">
        <v>293</v>
      </c>
      <c r="AT2001" s="144" t="s">
        <v>123</v>
      </c>
      <c r="AU2001" s="144" t="s">
        <v>129</v>
      </c>
      <c r="AY2001" s="17" t="s">
        <v>120</v>
      </c>
      <c r="BE2001" s="145">
        <f>IF(N2001="základní",J2001,0)</f>
        <v>0</v>
      </c>
      <c r="BF2001" s="145">
        <f>IF(N2001="snížená",J2001,0)</f>
        <v>0</v>
      </c>
      <c r="BG2001" s="145">
        <f>IF(N2001="zákl. přenesená",J2001,0)</f>
        <v>0</v>
      </c>
      <c r="BH2001" s="145">
        <f>IF(N2001="sníž. přenesená",J2001,0)</f>
        <v>0</v>
      </c>
      <c r="BI2001" s="145">
        <f>IF(N2001="nulová",J2001,0)</f>
        <v>0</v>
      </c>
      <c r="BJ2001" s="17" t="s">
        <v>129</v>
      </c>
      <c r="BK2001" s="145">
        <f>ROUND(I2001*H2001,2)</f>
        <v>0</v>
      </c>
      <c r="BL2001" s="17" t="s">
        <v>293</v>
      </c>
      <c r="BM2001" s="144" t="s">
        <v>4013</v>
      </c>
    </row>
    <row r="2002" spans="2:65" s="12" customFormat="1">
      <c r="B2002" s="153"/>
      <c r="D2002" s="146" t="s">
        <v>230</v>
      </c>
      <c r="E2002" s="154" t="s">
        <v>1</v>
      </c>
      <c r="F2002" s="155" t="s">
        <v>3978</v>
      </c>
      <c r="H2002" s="156">
        <v>2.88</v>
      </c>
      <c r="I2002" s="157"/>
      <c r="L2002" s="153"/>
      <c r="M2002" s="158"/>
      <c r="T2002" s="159"/>
      <c r="AT2002" s="154" t="s">
        <v>230</v>
      </c>
      <c r="AU2002" s="154" t="s">
        <v>129</v>
      </c>
      <c r="AV2002" s="12" t="s">
        <v>129</v>
      </c>
      <c r="AW2002" s="12" t="s">
        <v>32</v>
      </c>
      <c r="AX2002" s="12" t="s">
        <v>77</v>
      </c>
      <c r="AY2002" s="154" t="s">
        <v>120</v>
      </c>
    </row>
    <row r="2003" spans="2:65" s="12" customFormat="1">
      <c r="B2003" s="153"/>
      <c r="D2003" s="146" t="s">
        <v>230</v>
      </c>
      <c r="E2003" s="154" t="s">
        <v>1</v>
      </c>
      <c r="F2003" s="155" t="s">
        <v>3980</v>
      </c>
      <c r="H2003" s="156">
        <v>9.8000000000000007</v>
      </c>
      <c r="I2003" s="157"/>
      <c r="L2003" s="153"/>
      <c r="M2003" s="158"/>
      <c r="T2003" s="159"/>
      <c r="AT2003" s="154" t="s">
        <v>230</v>
      </c>
      <c r="AU2003" s="154" t="s">
        <v>129</v>
      </c>
      <c r="AV2003" s="12" t="s">
        <v>129</v>
      </c>
      <c r="AW2003" s="12" t="s">
        <v>32</v>
      </c>
      <c r="AX2003" s="12" t="s">
        <v>77</v>
      </c>
      <c r="AY2003" s="154" t="s">
        <v>120</v>
      </c>
    </row>
    <row r="2004" spans="2:65" s="12" customFormat="1">
      <c r="B2004" s="153"/>
      <c r="D2004" s="146" t="s">
        <v>230</v>
      </c>
      <c r="E2004" s="154" t="s">
        <v>1</v>
      </c>
      <c r="F2004" s="155" t="s">
        <v>3981</v>
      </c>
      <c r="H2004" s="156">
        <v>2.88</v>
      </c>
      <c r="I2004" s="157"/>
      <c r="L2004" s="153"/>
      <c r="M2004" s="158"/>
      <c r="T2004" s="159"/>
      <c r="AT2004" s="154" t="s">
        <v>230</v>
      </c>
      <c r="AU2004" s="154" t="s">
        <v>129</v>
      </c>
      <c r="AV2004" s="12" t="s">
        <v>129</v>
      </c>
      <c r="AW2004" s="12" t="s">
        <v>32</v>
      </c>
      <c r="AX2004" s="12" t="s">
        <v>77</v>
      </c>
      <c r="AY2004" s="154" t="s">
        <v>120</v>
      </c>
    </row>
    <row r="2005" spans="2:65" s="12" customFormat="1">
      <c r="B2005" s="153"/>
      <c r="D2005" s="146" t="s">
        <v>230</v>
      </c>
      <c r="E2005" s="154" t="s">
        <v>1</v>
      </c>
      <c r="F2005" s="155" t="s">
        <v>3983</v>
      </c>
      <c r="H2005" s="156">
        <v>9.8000000000000007</v>
      </c>
      <c r="I2005" s="157"/>
      <c r="L2005" s="153"/>
      <c r="M2005" s="158"/>
      <c r="T2005" s="159"/>
      <c r="AT2005" s="154" t="s">
        <v>230</v>
      </c>
      <c r="AU2005" s="154" t="s">
        <v>129</v>
      </c>
      <c r="AV2005" s="12" t="s">
        <v>129</v>
      </c>
      <c r="AW2005" s="12" t="s">
        <v>32</v>
      </c>
      <c r="AX2005" s="12" t="s">
        <v>77</v>
      </c>
      <c r="AY2005" s="154" t="s">
        <v>120</v>
      </c>
    </row>
    <row r="2006" spans="2:65" s="13" customFormat="1">
      <c r="B2006" s="170"/>
      <c r="D2006" s="146" t="s">
        <v>230</v>
      </c>
      <c r="E2006" s="171" t="s">
        <v>1</v>
      </c>
      <c r="F2006" s="172" t="s">
        <v>335</v>
      </c>
      <c r="H2006" s="173">
        <v>25.36</v>
      </c>
      <c r="I2006" s="174"/>
      <c r="L2006" s="170"/>
      <c r="M2006" s="175"/>
      <c r="T2006" s="176"/>
      <c r="AT2006" s="171" t="s">
        <v>230</v>
      </c>
      <c r="AU2006" s="171" t="s">
        <v>129</v>
      </c>
      <c r="AV2006" s="13" t="s">
        <v>138</v>
      </c>
      <c r="AW2006" s="13" t="s">
        <v>32</v>
      </c>
      <c r="AX2006" s="13" t="s">
        <v>77</v>
      </c>
      <c r="AY2006" s="171" t="s">
        <v>120</v>
      </c>
    </row>
    <row r="2007" spans="2:65" s="12" customFormat="1">
      <c r="B2007" s="153"/>
      <c r="D2007" s="146" t="s">
        <v>230</v>
      </c>
      <c r="E2007" s="154" t="s">
        <v>1</v>
      </c>
      <c r="F2007" s="155" t="s">
        <v>3984</v>
      </c>
      <c r="H2007" s="156">
        <v>2.52</v>
      </c>
      <c r="I2007" s="157"/>
      <c r="L2007" s="153"/>
      <c r="M2007" s="158"/>
      <c r="T2007" s="159"/>
      <c r="AT2007" s="154" t="s">
        <v>230</v>
      </c>
      <c r="AU2007" s="154" t="s">
        <v>129</v>
      </c>
      <c r="AV2007" s="12" t="s">
        <v>129</v>
      </c>
      <c r="AW2007" s="12" t="s">
        <v>32</v>
      </c>
      <c r="AX2007" s="12" t="s">
        <v>77</v>
      </c>
      <c r="AY2007" s="154" t="s">
        <v>120</v>
      </c>
    </row>
    <row r="2008" spans="2:65" s="12" customFormat="1">
      <c r="B2008" s="153"/>
      <c r="D2008" s="146" t="s">
        <v>230</v>
      </c>
      <c r="E2008" s="154" t="s">
        <v>1</v>
      </c>
      <c r="F2008" s="155" t="s">
        <v>3986</v>
      </c>
      <c r="H2008" s="156">
        <v>2.52</v>
      </c>
      <c r="I2008" s="157"/>
      <c r="L2008" s="153"/>
      <c r="M2008" s="158"/>
      <c r="T2008" s="159"/>
      <c r="AT2008" s="154" t="s">
        <v>230</v>
      </c>
      <c r="AU2008" s="154" t="s">
        <v>129</v>
      </c>
      <c r="AV2008" s="12" t="s">
        <v>129</v>
      </c>
      <c r="AW2008" s="12" t="s">
        <v>32</v>
      </c>
      <c r="AX2008" s="12" t="s">
        <v>77</v>
      </c>
      <c r="AY2008" s="154" t="s">
        <v>120</v>
      </c>
    </row>
    <row r="2009" spans="2:65" s="13" customFormat="1">
      <c r="B2009" s="170"/>
      <c r="D2009" s="146" t="s">
        <v>230</v>
      </c>
      <c r="E2009" s="171" t="s">
        <v>1</v>
      </c>
      <c r="F2009" s="172" t="s">
        <v>512</v>
      </c>
      <c r="H2009" s="173">
        <v>5.04</v>
      </c>
      <c r="I2009" s="174"/>
      <c r="L2009" s="170"/>
      <c r="M2009" s="175"/>
      <c r="T2009" s="176"/>
      <c r="AT2009" s="171" t="s">
        <v>230</v>
      </c>
      <c r="AU2009" s="171" t="s">
        <v>129</v>
      </c>
      <c r="AV2009" s="13" t="s">
        <v>138</v>
      </c>
      <c r="AW2009" s="13" t="s">
        <v>32</v>
      </c>
      <c r="AX2009" s="13" t="s">
        <v>77</v>
      </c>
      <c r="AY2009" s="171" t="s">
        <v>120</v>
      </c>
    </row>
    <row r="2010" spans="2:65" s="14" customFormat="1">
      <c r="B2010" s="177"/>
      <c r="D2010" s="146" t="s">
        <v>230</v>
      </c>
      <c r="E2010" s="178" t="s">
        <v>1</v>
      </c>
      <c r="F2010" s="179" t="s">
        <v>304</v>
      </c>
      <c r="H2010" s="180">
        <v>30.4</v>
      </c>
      <c r="I2010" s="181"/>
      <c r="L2010" s="177"/>
      <c r="M2010" s="182"/>
      <c r="T2010" s="183"/>
      <c r="AT2010" s="178" t="s">
        <v>230</v>
      </c>
      <c r="AU2010" s="178" t="s">
        <v>129</v>
      </c>
      <c r="AV2010" s="14" t="s">
        <v>142</v>
      </c>
      <c r="AW2010" s="14" t="s">
        <v>32</v>
      </c>
      <c r="AX2010" s="14" t="s">
        <v>85</v>
      </c>
      <c r="AY2010" s="178" t="s">
        <v>120</v>
      </c>
    </row>
    <row r="2011" spans="2:65" s="1" customFormat="1" ht="37.9" customHeight="1">
      <c r="B2011" s="132"/>
      <c r="C2011" s="133" t="s">
        <v>4014</v>
      </c>
      <c r="D2011" s="133" t="s">
        <v>123</v>
      </c>
      <c r="E2011" s="134" t="s">
        <v>4015</v>
      </c>
      <c r="F2011" s="135" t="s">
        <v>4016</v>
      </c>
      <c r="G2011" s="136" t="s">
        <v>228</v>
      </c>
      <c r="H2011" s="137">
        <v>102.8</v>
      </c>
      <c r="I2011" s="138"/>
      <c r="J2011" s="139">
        <f>ROUND(I2011*H2011,2)</f>
        <v>0</v>
      </c>
      <c r="K2011" s="135" t="s">
        <v>1</v>
      </c>
      <c r="L2011" s="32"/>
      <c r="M2011" s="140" t="s">
        <v>1</v>
      </c>
      <c r="N2011" s="141" t="s">
        <v>43</v>
      </c>
      <c r="P2011" s="142">
        <f>O2011*H2011</f>
        <v>0</v>
      </c>
      <c r="Q2011" s="142">
        <v>5.5000000000000003E-4</v>
      </c>
      <c r="R2011" s="142">
        <f>Q2011*H2011</f>
        <v>5.654E-2</v>
      </c>
      <c r="S2011" s="142">
        <v>0</v>
      </c>
      <c r="T2011" s="143">
        <f>S2011*H2011</f>
        <v>0</v>
      </c>
      <c r="AR2011" s="144" t="s">
        <v>293</v>
      </c>
      <c r="AT2011" s="144" t="s">
        <v>123</v>
      </c>
      <c r="AU2011" s="144" t="s">
        <v>129</v>
      </c>
      <c r="AY2011" s="17" t="s">
        <v>120</v>
      </c>
      <c r="BE2011" s="145">
        <f>IF(N2011="základní",J2011,0)</f>
        <v>0</v>
      </c>
      <c r="BF2011" s="145">
        <f>IF(N2011="snížená",J2011,0)</f>
        <v>0</v>
      </c>
      <c r="BG2011" s="145">
        <f>IF(N2011="zákl. přenesená",J2011,0)</f>
        <v>0</v>
      </c>
      <c r="BH2011" s="145">
        <f>IF(N2011="sníž. přenesená",J2011,0)</f>
        <v>0</v>
      </c>
      <c r="BI2011" s="145">
        <f>IF(N2011="nulová",J2011,0)</f>
        <v>0</v>
      </c>
      <c r="BJ2011" s="17" t="s">
        <v>129</v>
      </c>
      <c r="BK2011" s="145">
        <f>ROUND(I2011*H2011,2)</f>
        <v>0</v>
      </c>
      <c r="BL2011" s="17" t="s">
        <v>293</v>
      </c>
      <c r="BM2011" s="144" t="s">
        <v>4017</v>
      </c>
    </row>
    <row r="2012" spans="2:65" s="1" customFormat="1" ht="16.5" customHeight="1">
      <c r="B2012" s="132"/>
      <c r="C2012" s="133" t="s">
        <v>4018</v>
      </c>
      <c r="D2012" s="133" t="s">
        <v>123</v>
      </c>
      <c r="E2012" s="134" t="s">
        <v>4019</v>
      </c>
      <c r="F2012" s="135" t="s">
        <v>4020</v>
      </c>
      <c r="G2012" s="136" t="s">
        <v>339</v>
      </c>
      <c r="H2012" s="137">
        <v>100</v>
      </c>
      <c r="I2012" s="138"/>
      <c r="J2012" s="139">
        <f>ROUND(I2012*H2012,2)</f>
        <v>0</v>
      </c>
      <c r="K2012" s="135" t="s">
        <v>127</v>
      </c>
      <c r="L2012" s="32"/>
      <c r="M2012" s="140" t="s">
        <v>1</v>
      </c>
      <c r="N2012" s="141" t="s">
        <v>43</v>
      </c>
      <c r="P2012" s="142">
        <f>O2012*H2012</f>
        <v>0</v>
      </c>
      <c r="Q2012" s="142">
        <v>9.0000000000000006E-5</v>
      </c>
      <c r="R2012" s="142">
        <f>Q2012*H2012</f>
        <v>9.0000000000000011E-3</v>
      </c>
      <c r="S2012" s="142">
        <v>0</v>
      </c>
      <c r="T2012" s="143">
        <f>S2012*H2012</f>
        <v>0</v>
      </c>
      <c r="AR2012" s="144" t="s">
        <v>293</v>
      </c>
      <c r="AT2012" s="144" t="s">
        <v>123</v>
      </c>
      <c r="AU2012" s="144" t="s">
        <v>129</v>
      </c>
      <c r="AY2012" s="17" t="s">
        <v>120</v>
      </c>
      <c r="BE2012" s="145">
        <f>IF(N2012="základní",J2012,0)</f>
        <v>0</v>
      </c>
      <c r="BF2012" s="145">
        <f>IF(N2012="snížená",J2012,0)</f>
        <v>0</v>
      </c>
      <c r="BG2012" s="145">
        <f>IF(N2012="zákl. přenesená",J2012,0)</f>
        <v>0</v>
      </c>
      <c r="BH2012" s="145">
        <f>IF(N2012="sníž. přenesená",J2012,0)</f>
        <v>0</v>
      </c>
      <c r="BI2012" s="145">
        <f>IF(N2012="nulová",J2012,0)</f>
        <v>0</v>
      </c>
      <c r="BJ2012" s="17" t="s">
        <v>129</v>
      </c>
      <c r="BK2012" s="145">
        <f>ROUND(I2012*H2012,2)</f>
        <v>0</v>
      </c>
      <c r="BL2012" s="17" t="s">
        <v>293</v>
      </c>
      <c r="BM2012" s="144" t="s">
        <v>4021</v>
      </c>
    </row>
    <row r="2013" spans="2:65" s="1" customFormat="1" ht="33" customHeight="1">
      <c r="B2013" s="132"/>
      <c r="C2013" s="133" t="s">
        <v>4022</v>
      </c>
      <c r="D2013" s="133" t="s">
        <v>123</v>
      </c>
      <c r="E2013" s="134" t="s">
        <v>4023</v>
      </c>
      <c r="F2013" s="135" t="s">
        <v>4024</v>
      </c>
      <c r="G2013" s="136" t="s">
        <v>248</v>
      </c>
      <c r="H2013" s="137">
        <v>2.145</v>
      </c>
      <c r="I2013" s="138"/>
      <c r="J2013" s="139">
        <f>ROUND(I2013*H2013,2)</f>
        <v>0</v>
      </c>
      <c r="K2013" s="135" t="s">
        <v>127</v>
      </c>
      <c r="L2013" s="32"/>
      <c r="M2013" s="140" t="s">
        <v>1</v>
      </c>
      <c r="N2013" s="141" t="s">
        <v>43</v>
      </c>
      <c r="P2013" s="142">
        <f>O2013*H2013</f>
        <v>0</v>
      </c>
      <c r="Q2013" s="142">
        <v>0</v>
      </c>
      <c r="R2013" s="142">
        <f>Q2013*H2013</f>
        <v>0</v>
      </c>
      <c r="S2013" s="142">
        <v>0</v>
      </c>
      <c r="T2013" s="143">
        <f>S2013*H2013</f>
        <v>0</v>
      </c>
      <c r="AR2013" s="144" t="s">
        <v>293</v>
      </c>
      <c r="AT2013" s="144" t="s">
        <v>123</v>
      </c>
      <c r="AU2013" s="144" t="s">
        <v>129</v>
      </c>
      <c r="AY2013" s="17" t="s">
        <v>120</v>
      </c>
      <c r="BE2013" s="145">
        <f>IF(N2013="základní",J2013,0)</f>
        <v>0</v>
      </c>
      <c r="BF2013" s="145">
        <f>IF(N2013="snížená",J2013,0)</f>
        <v>0</v>
      </c>
      <c r="BG2013" s="145">
        <f>IF(N2013="zákl. přenesená",J2013,0)</f>
        <v>0</v>
      </c>
      <c r="BH2013" s="145">
        <f>IF(N2013="sníž. přenesená",J2013,0)</f>
        <v>0</v>
      </c>
      <c r="BI2013" s="145">
        <f>IF(N2013="nulová",J2013,0)</f>
        <v>0</v>
      </c>
      <c r="BJ2013" s="17" t="s">
        <v>129</v>
      </c>
      <c r="BK2013" s="145">
        <f>ROUND(I2013*H2013,2)</f>
        <v>0</v>
      </c>
      <c r="BL2013" s="17" t="s">
        <v>293</v>
      </c>
      <c r="BM2013" s="144" t="s">
        <v>4025</v>
      </c>
    </row>
    <row r="2014" spans="2:65" s="11" customFormat="1" ht="22.9" customHeight="1">
      <c r="B2014" s="120"/>
      <c r="D2014" s="121" t="s">
        <v>76</v>
      </c>
      <c r="E2014" s="130" t="s">
        <v>3730</v>
      </c>
      <c r="F2014" s="130" t="s">
        <v>4026</v>
      </c>
      <c r="I2014" s="123"/>
      <c r="J2014" s="131">
        <f>BK2014</f>
        <v>0</v>
      </c>
      <c r="L2014" s="120"/>
      <c r="M2014" s="125"/>
      <c r="P2014" s="126">
        <f>SUM(P2015:P2026)</f>
        <v>0</v>
      </c>
      <c r="R2014" s="126">
        <f>SUM(R2015:R2026)</f>
        <v>1.5682999999999999E-2</v>
      </c>
      <c r="T2014" s="127">
        <f>SUM(T2015:T2026)</f>
        <v>0</v>
      </c>
      <c r="AR2014" s="121" t="s">
        <v>129</v>
      </c>
      <c r="AT2014" s="128" t="s">
        <v>76</v>
      </c>
      <c r="AU2014" s="128" t="s">
        <v>85</v>
      </c>
      <c r="AY2014" s="121" t="s">
        <v>120</v>
      </c>
      <c r="BK2014" s="129">
        <f>SUM(BK2015:BK2026)</f>
        <v>0</v>
      </c>
    </row>
    <row r="2015" spans="2:65" s="1" customFormat="1" ht="24.2" customHeight="1">
      <c r="B2015" s="132"/>
      <c r="C2015" s="133" t="s">
        <v>4027</v>
      </c>
      <c r="D2015" s="133" t="s">
        <v>123</v>
      </c>
      <c r="E2015" s="134" t="s">
        <v>4028</v>
      </c>
      <c r="F2015" s="135" t="s">
        <v>4029</v>
      </c>
      <c r="G2015" s="136" t="s">
        <v>228</v>
      </c>
      <c r="H2015" s="137">
        <v>7.3659999999999997</v>
      </c>
      <c r="I2015" s="138"/>
      <c r="J2015" s="139">
        <f>ROUND(I2015*H2015,2)</f>
        <v>0</v>
      </c>
      <c r="K2015" s="135" t="s">
        <v>127</v>
      </c>
      <c r="L2015" s="32"/>
      <c r="M2015" s="140" t="s">
        <v>1</v>
      </c>
      <c r="N2015" s="141" t="s">
        <v>43</v>
      </c>
      <c r="P2015" s="142">
        <f>O2015*H2015</f>
        <v>0</v>
      </c>
      <c r="Q2015" s="142">
        <v>2.0000000000000002E-5</v>
      </c>
      <c r="R2015" s="142">
        <f>Q2015*H2015</f>
        <v>1.4731999999999999E-4</v>
      </c>
      <c r="S2015" s="142">
        <v>0</v>
      </c>
      <c r="T2015" s="143">
        <f>S2015*H2015</f>
        <v>0</v>
      </c>
      <c r="AR2015" s="144" t="s">
        <v>293</v>
      </c>
      <c r="AT2015" s="144" t="s">
        <v>123</v>
      </c>
      <c r="AU2015" s="144" t="s">
        <v>129</v>
      </c>
      <c r="AY2015" s="17" t="s">
        <v>120</v>
      </c>
      <c r="BE2015" s="145">
        <f>IF(N2015="základní",J2015,0)</f>
        <v>0</v>
      </c>
      <c r="BF2015" s="145">
        <f>IF(N2015="snížená",J2015,0)</f>
        <v>0</v>
      </c>
      <c r="BG2015" s="145">
        <f>IF(N2015="zákl. přenesená",J2015,0)</f>
        <v>0</v>
      </c>
      <c r="BH2015" s="145">
        <f>IF(N2015="sníž. přenesená",J2015,0)</f>
        <v>0</v>
      </c>
      <c r="BI2015" s="145">
        <f>IF(N2015="nulová",J2015,0)</f>
        <v>0</v>
      </c>
      <c r="BJ2015" s="17" t="s">
        <v>129</v>
      </c>
      <c r="BK2015" s="145">
        <f>ROUND(I2015*H2015,2)</f>
        <v>0</v>
      </c>
      <c r="BL2015" s="17" t="s">
        <v>293</v>
      </c>
      <c r="BM2015" s="144" t="s">
        <v>4030</v>
      </c>
    </row>
    <row r="2016" spans="2:65" s="12" customFormat="1">
      <c r="B2016" s="153"/>
      <c r="D2016" s="146" t="s">
        <v>230</v>
      </c>
      <c r="E2016" s="154" t="s">
        <v>1</v>
      </c>
      <c r="F2016" s="155" t="s">
        <v>4031</v>
      </c>
      <c r="H2016" s="156">
        <v>7.3659999999999997</v>
      </c>
      <c r="I2016" s="157"/>
      <c r="L2016" s="153"/>
      <c r="M2016" s="158"/>
      <c r="T2016" s="159"/>
      <c r="AT2016" s="154" t="s">
        <v>230</v>
      </c>
      <c r="AU2016" s="154" t="s">
        <v>129</v>
      </c>
      <c r="AV2016" s="12" t="s">
        <v>129</v>
      </c>
      <c r="AW2016" s="12" t="s">
        <v>32</v>
      </c>
      <c r="AX2016" s="12" t="s">
        <v>85</v>
      </c>
      <c r="AY2016" s="154" t="s">
        <v>120</v>
      </c>
    </row>
    <row r="2017" spans="2:65" s="1" customFormat="1" ht="24.2" customHeight="1">
      <c r="B2017" s="132"/>
      <c r="C2017" s="133" t="s">
        <v>4032</v>
      </c>
      <c r="D2017" s="133" t="s">
        <v>123</v>
      </c>
      <c r="E2017" s="134" t="s">
        <v>4033</v>
      </c>
      <c r="F2017" s="135" t="s">
        <v>4034</v>
      </c>
      <c r="G2017" s="136" t="s">
        <v>228</v>
      </c>
      <c r="H2017" s="137">
        <v>32.366</v>
      </c>
      <c r="I2017" s="138"/>
      <c r="J2017" s="139">
        <f>ROUND(I2017*H2017,2)</f>
        <v>0</v>
      </c>
      <c r="K2017" s="135" t="s">
        <v>127</v>
      </c>
      <c r="L2017" s="32"/>
      <c r="M2017" s="140" t="s">
        <v>1</v>
      </c>
      <c r="N2017" s="141" t="s">
        <v>43</v>
      </c>
      <c r="P2017" s="142">
        <f>O2017*H2017</f>
        <v>0</v>
      </c>
      <c r="Q2017" s="142">
        <v>6.9999999999999994E-5</v>
      </c>
      <c r="R2017" s="142">
        <f>Q2017*H2017</f>
        <v>2.2656199999999999E-3</v>
      </c>
      <c r="S2017" s="142">
        <v>0</v>
      </c>
      <c r="T2017" s="143">
        <f>S2017*H2017</f>
        <v>0</v>
      </c>
      <c r="AR2017" s="144" t="s">
        <v>293</v>
      </c>
      <c r="AT2017" s="144" t="s">
        <v>123</v>
      </c>
      <c r="AU2017" s="144" t="s">
        <v>129</v>
      </c>
      <c r="AY2017" s="17" t="s">
        <v>120</v>
      </c>
      <c r="BE2017" s="145">
        <f>IF(N2017="základní",J2017,0)</f>
        <v>0</v>
      </c>
      <c r="BF2017" s="145">
        <f>IF(N2017="snížená",J2017,0)</f>
        <v>0</v>
      </c>
      <c r="BG2017" s="145">
        <f>IF(N2017="zákl. přenesená",J2017,0)</f>
        <v>0</v>
      </c>
      <c r="BH2017" s="145">
        <f>IF(N2017="sníž. přenesená",J2017,0)</f>
        <v>0</v>
      </c>
      <c r="BI2017" s="145">
        <f>IF(N2017="nulová",J2017,0)</f>
        <v>0</v>
      </c>
      <c r="BJ2017" s="17" t="s">
        <v>129</v>
      </c>
      <c r="BK2017" s="145">
        <f>ROUND(I2017*H2017,2)</f>
        <v>0</v>
      </c>
      <c r="BL2017" s="17" t="s">
        <v>293</v>
      </c>
      <c r="BM2017" s="144" t="s">
        <v>4035</v>
      </c>
    </row>
    <row r="2018" spans="2:65" s="12" customFormat="1">
      <c r="B2018" s="153"/>
      <c r="D2018" s="146" t="s">
        <v>230</v>
      </c>
      <c r="E2018" s="154" t="s">
        <v>1</v>
      </c>
      <c r="F2018" s="155" t="s">
        <v>4036</v>
      </c>
      <c r="H2018" s="156">
        <v>25</v>
      </c>
      <c r="I2018" s="157"/>
      <c r="L2018" s="153"/>
      <c r="M2018" s="158"/>
      <c r="T2018" s="159"/>
      <c r="AT2018" s="154" t="s">
        <v>230</v>
      </c>
      <c r="AU2018" s="154" t="s">
        <v>129</v>
      </c>
      <c r="AV2018" s="12" t="s">
        <v>129</v>
      </c>
      <c r="AW2018" s="12" t="s">
        <v>32</v>
      </c>
      <c r="AX2018" s="12" t="s">
        <v>77</v>
      </c>
      <c r="AY2018" s="154" t="s">
        <v>120</v>
      </c>
    </row>
    <row r="2019" spans="2:65" s="12" customFormat="1">
      <c r="B2019" s="153"/>
      <c r="D2019" s="146" t="s">
        <v>230</v>
      </c>
      <c r="E2019" s="154" t="s">
        <v>1</v>
      </c>
      <c r="F2019" s="155" t="s">
        <v>4037</v>
      </c>
      <c r="H2019" s="156">
        <v>7.3659999999999997</v>
      </c>
      <c r="I2019" s="157"/>
      <c r="L2019" s="153"/>
      <c r="M2019" s="158"/>
      <c r="T2019" s="159"/>
      <c r="AT2019" s="154" t="s">
        <v>230</v>
      </c>
      <c r="AU2019" s="154" t="s">
        <v>129</v>
      </c>
      <c r="AV2019" s="12" t="s">
        <v>129</v>
      </c>
      <c r="AW2019" s="12" t="s">
        <v>32</v>
      </c>
      <c r="AX2019" s="12" t="s">
        <v>77</v>
      </c>
      <c r="AY2019" s="154" t="s">
        <v>120</v>
      </c>
    </row>
    <row r="2020" spans="2:65" s="14" customFormat="1">
      <c r="B2020" s="177"/>
      <c r="D2020" s="146" t="s">
        <v>230</v>
      </c>
      <c r="E2020" s="178" t="s">
        <v>1</v>
      </c>
      <c r="F2020" s="179" t="s">
        <v>304</v>
      </c>
      <c r="H2020" s="180">
        <v>32.366</v>
      </c>
      <c r="I2020" s="181"/>
      <c r="L2020" s="177"/>
      <c r="M2020" s="182"/>
      <c r="T2020" s="183"/>
      <c r="AT2020" s="178" t="s">
        <v>230</v>
      </c>
      <c r="AU2020" s="178" t="s">
        <v>129</v>
      </c>
      <c r="AV2020" s="14" t="s">
        <v>142</v>
      </c>
      <c r="AW2020" s="14" t="s">
        <v>32</v>
      </c>
      <c r="AX2020" s="14" t="s">
        <v>85</v>
      </c>
      <c r="AY2020" s="178" t="s">
        <v>120</v>
      </c>
    </row>
    <row r="2021" spans="2:65" s="1" customFormat="1" ht="24.2" customHeight="1">
      <c r="B2021" s="132"/>
      <c r="C2021" s="133" t="s">
        <v>4038</v>
      </c>
      <c r="D2021" s="133" t="s">
        <v>123</v>
      </c>
      <c r="E2021" s="134" t="s">
        <v>4039</v>
      </c>
      <c r="F2021" s="135" t="s">
        <v>4040</v>
      </c>
      <c r="G2021" s="136" t="s">
        <v>228</v>
      </c>
      <c r="H2021" s="137">
        <v>32.366</v>
      </c>
      <c r="I2021" s="138"/>
      <c r="J2021" s="139">
        <f>ROUND(I2021*H2021,2)</f>
        <v>0</v>
      </c>
      <c r="K2021" s="135" t="s">
        <v>127</v>
      </c>
      <c r="L2021" s="32"/>
      <c r="M2021" s="140" t="s">
        <v>1</v>
      </c>
      <c r="N2021" s="141" t="s">
        <v>43</v>
      </c>
      <c r="P2021" s="142">
        <f>O2021*H2021</f>
        <v>0</v>
      </c>
      <c r="Q2021" s="142">
        <v>1.7000000000000001E-4</v>
      </c>
      <c r="R2021" s="142">
        <f>Q2021*H2021</f>
        <v>5.5022200000000004E-3</v>
      </c>
      <c r="S2021" s="142">
        <v>0</v>
      </c>
      <c r="T2021" s="143">
        <f>S2021*H2021</f>
        <v>0</v>
      </c>
      <c r="AR2021" s="144" t="s">
        <v>293</v>
      </c>
      <c r="AT2021" s="144" t="s">
        <v>123</v>
      </c>
      <c r="AU2021" s="144" t="s">
        <v>129</v>
      </c>
      <c r="AY2021" s="17" t="s">
        <v>120</v>
      </c>
      <c r="BE2021" s="145">
        <f>IF(N2021="základní",J2021,0)</f>
        <v>0</v>
      </c>
      <c r="BF2021" s="145">
        <f>IF(N2021="snížená",J2021,0)</f>
        <v>0</v>
      </c>
      <c r="BG2021" s="145">
        <f>IF(N2021="zákl. přenesená",J2021,0)</f>
        <v>0</v>
      </c>
      <c r="BH2021" s="145">
        <f>IF(N2021="sníž. přenesená",J2021,0)</f>
        <v>0</v>
      </c>
      <c r="BI2021" s="145">
        <f>IF(N2021="nulová",J2021,0)</f>
        <v>0</v>
      </c>
      <c r="BJ2021" s="17" t="s">
        <v>129</v>
      </c>
      <c r="BK2021" s="145">
        <f>ROUND(I2021*H2021,2)</f>
        <v>0</v>
      </c>
      <c r="BL2021" s="17" t="s">
        <v>293</v>
      </c>
      <c r="BM2021" s="144" t="s">
        <v>4041</v>
      </c>
    </row>
    <row r="2022" spans="2:65" s="12" customFormat="1">
      <c r="B2022" s="153"/>
      <c r="D2022" s="146" t="s">
        <v>230</v>
      </c>
      <c r="E2022" s="154" t="s">
        <v>1</v>
      </c>
      <c r="F2022" s="155" t="s">
        <v>4036</v>
      </c>
      <c r="H2022" s="156">
        <v>25</v>
      </c>
      <c r="I2022" s="157"/>
      <c r="L2022" s="153"/>
      <c r="M2022" s="158"/>
      <c r="T2022" s="159"/>
      <c r="AT2022" s="154" t="s">
        <v>230</v>
      </c>
      <c r="AU2022" s="154" t="s">
        <v>129</v>
      </c>
      <c r="AV2022" s="12" t="s">
        <v>129</v>
      </c>
      <c r="AW2022" s="12" t="s">
        <v>32</v>
      </c>
      <c r="AX2022" s="12" t="s">
        <v>77</v>
      </c>
      <c r="AY2022" s="154" t="s">
        <v>120</v>
      </c>
    </row>
    <row r="2023" spans="2:65" s="12" customFormat="1">
      <c r="B2023" s="153"/>
      <c r="D2023" s="146" t="s">
        <v>230</v>
      </c>
      <c r="E2023" s="154" t="s">
        <v>1</v>
      </c>
      <c r="F2023" s="155" t="s">
        <v>4037</v>
      </c>
      <c r="H2023" s="156">
        <v>7.3659999999999997</v>
      </c>
      <c r="I2023" s="157"/>
      <c r="L2023" s="153"/>
      <c r="M2023" s="158"/>
      <c r="T2023" s="159"/>
      <c r="AT2023" s="154" t="s">
        <v>230</v>
      </c>
      <c r="AU2023" s="154" t="s">
        <v>129</v>
      </c>
      <c r="AV2023" s="12" t="s">
        <v>129</v>
      </c>
      <c r="AW2023" s="12" t="s">
        <v>32</v>
      </c>
      <c r="AX2023" s="12" t="s">
        <v>77</v>
      </c>
      <c r="AY2023" s="154" t="s">
        <v>120</v>
      </c>
    </row>
    <row r="2024" spans="2:65" s="14" customFormat="1">
      <c r="B2024" s="177"/>
      <c r="D2024" s="146" t="s">
        <v>230</v>
      </c>
      <c r="E2024" s="178" t="s">
        <v>1</v>
      </c>
      <c r="F2024" s="179" t="s">
        <v>304</v>
      </c>
      <c r="H2024" s="180">
        <v>32.366</v>
      </c>
      <c r="I2024" s="181"/>
      <c r="L2024" s="177"/>
      <c r="M2024" s="182"/>
      <c r="T2024" s="183"/>
      <c r="AT2024" s="178" t="s">
        <v>230</v>
      </c>
      <c r="AU2024" s="178" t="s">
        <v>129</v>
      </c>
      <c r="AV2024" s="14" t="s">
        <v>142</v>
      </c>
      <c r="AW2024" s="14" t="s">
        <v>32</v>
      </c>
      <c r="AX2024" s="14" t="s">
        <v>85</v>
      </c>
      <c r="AY2024" s="178" t="s">
        <v>120</v>
      </c>
    </row>
    <row r="2025" spans="2:65" s="1" customFormat="1" ht="24.2" customHeight="1">
      <c r="B2025" s="132"/>
      <c r="C2025" s="133" t="s">
        <v>4042</v>
      </c>
      <c r="D2025" s="133" t="s">
        <v>123</v>
      </c>
      <c r="E2025" s="134" t="s">
        <v>4043</v>
      </c>
      <c r="F2025" s="135" t="s">
        <v>4044</v>
      </c>
      <c r="G2025" s="136" t="s">
        <v>228</v>
      </c>
      <c r="H2025" s="137">
        <v>32.366</v>
      </c>
      <c r="I2025" s="138"/>
      <c r="J2025" s="139">
        <f>ROUND(I2025*H2025,2)</f>
        <v>0</v>
      </c>
      <c r="K2025" s="135" t="s">
        <v>127</v>
      </c>
      <c r="L2025" s="32"/>
      <c r="M2025" s="140" t="s">
        <v>1</v>
      </c>
      <c r="N2025" s="141" t="s">
        <v>43</v>
      </c>
      <c r="P2025" s="142">
        <f>O2025*H2025</f>
        <v>0</v>
      </c>
      <c r="Q2025" s="142">
        <v>1.2E-4</v>
      </c>
      <c r="R2025" s="142">
        <f>Q2025*H2025</f>
        <v>3.8839199999999999E-3</v>
      </c>
      <c r="S2025" s="142">
        <v>0</v>
      </c>
      <c r="T2025" s="143">
        <f>S2025*H2025</f>
        <v>0</v>
      </c>
      <c r="AR2025" s="144" t="s">
        <v>293</v>
      </c>
      <c r="AT2025" s="144" t="s">
        <v>123</v>
      </c>
      <c r="AU2025" s="144" t="s">
        <v>129</v>
      </c>
      <c r="AY2025" s="17" t="s">
        <v>120</v>
      </c>
      <c r="BE2025" s="145">
        <f>IF(N2025="základní",J2025,0)</f>
        <v>0</v>
      </c>
      <c r="BF2025" s="145">
        <f>IF(N2025="snížená",J2025,0)</f>
        <v>0</v>
      </c>
      <c r="BG2025" s="145">
        <f>IF(N2025="zákl. přenesená",J2025,0)</f>
        <v>0</v>
      </c>
      <c r="BH2025" s="145">
        <f>IF(N2025="sníž. přenesená",J2025,0)</f>
        <v>0</v>
      </c>
      <c r="BI2025" s="145">
        <f>IF(N2025="nulová",J2025,0)</f>
        <v>0</v>
      </c>
      <c r="BJ2025" s="17" t="s">
        <v>129</v>
      </c>
      <c r="BK2025" s="145">
        <f>ROUND(I2025*H2025,2)</f>
        <v>0</v>
      </c>
      <c r="BL2025" s="17" t="s">
        <v>293</v>
      </c>
      <c r="BM2025" s="144" t="s">
        <v>4045</v>
      </c>
    </row>
    <row r="2026" spans="2:65" s="1" customFormat="1" ht="24.2" customHeight="1">
      <c r="B2026" s="132"/>
      <c r="C2026" s="133" t="s">
        <v>4046</v>
      </c>
      <c r="D2026" s="133" t="s">
        <v>123</v>
      </c>
      <c r="E2026" s="134" t="s">
        <v>4047</v>
      </c>
      <c r="F2026" s="135" t="s">
        <v>4048</v>
      </c>
      <c r="G2026" s="136" t="s">
        <v>228</v>
      </c>
      <c r="H2026" s="137">
        <v>32.366</v>
      </c>
      <c r="I2026" s="138"/>
      <c r="J2026" s="139">
        <f>ROUND(I2026*H2026,2)</f>
        <v>0</v>
      </c>
      <c r="K2026" s="135" t="s">
        <v>127</v>
      </c>
      <c r="L2026" s="32"/>
      <c r="M2026" s="140" t="s">
        <v>1</v>
      </c>
      <c r="N2026" s="141" t="s">
        <v>43</v>
      </c>
      <c r="P2026" s="142">
        <f>O2026*H2026</f>
        <v>0</v>
      </c>
      <c r="Q2026" s="142">
        <v>1.2E-4</v>
      </c>
      <c r="R2026" s="142">
        <f>Q2026*H2026</f>
        <v>3.8839199999999999E-3</v>
      </c>
      <c r="S2026" s="142">
        <v>0</v>
      </c>
      <c r="T2026" s="143">
        <f>S2026*H2026</f>
        <v>0</v>
      </c>
      <c r="AR2026" s="144" t="s">
        <v>293</v>
      </c>
      <c r="AT2026" s="144" t="s">
        <v>123</v>
      </c>
      <c r="AU2026" s="144" t="s">
        <v>129</v>
      </c>
      <c r="AY2026" s="17" t="s">
        <v>120</v>
      </c>
      <c r="BE2026" s="145">
        <f>IF(N2026="základní",J2026,0)</f>
        <v>0</v>
      </c>
      <c r="BF2026" s="145">
        <f>IF(N2026="snížená",J2026,0)</f>
        <v>0</v>
      </c>
      <c r="BG2026" s="145">
        <f>IF(N2026="zákl. přenesená",J2026,0)</f>
        <v>0</v>
      </c>
      <c r="BH2026" s="145">
        <f>IF(N2026="sníž. přenesená",J2026,0)</f>
        <v>0</v>
      </c>
      <c r="BI2026" s="145">
        <f>IF(N2026="nulová",J2026,0)</f>
        <v>0</v>
      </c>
      <c r="BJ2026" s="17" t="s">
        <v>129</v>
      </c>
      <c r="BK2026" s="145">
        <f>ROUND(I2026*H2026,2)</f>
        <v>0</v>
      </c>
      <c r="BL2026" s="17" t="s">
        <v>293</v>
      </c>
      <c r="BM2026" s="144" t="s">
        <v>4049</v>
      </c>
    </row>
    <row r="2027" spans="2:65" s="11" customFormat="1" ht="22.9" customHeight="1">
      <c r="B2027" s="120"/>
      <c r="D2027" s="121" t="s">
        <v>76</v>
      </c>
      <c r="E2027" s="130" t="s">
        <v>3736</v>
      </c>
      <c r="F2027" s="130" t="s">
        <v>4050</v>
      </c>
      <c r="I2027" s="123"/>
      <c r="J2027" s="131">
        <f>BK2027</f>
        <v>0</v>
      </c>
      <c r="L2027" s="120"/>
      <c r="M2027" s="125"/>
      <c r="P2027" s="126">
        <f>SUM(P2028:P2080)</f>
        <v>0</v>
      </c>
      <c r="R2027" s="126">
        <f>SUM(R2028:R2080)</f>
        <v>0.75744999999999996</v>
      </c>
      <c r="T2027" s="127">
        <f>SUM(T2028:T2080)</f>
        <v>5.1150000000000001E-2</v>
      </c>
      <c r="AR2027" s="121" t="s">
        <v>129</v>
      </c>
      <c r="AT2027" s="128" t="s">
        <v>76</v>
      </c>
      <c r="AU2027" s="128" t="s">
        <v>85</v>
      </c>
      <c r="AY2027" s="121" t="s">
        <v>120</v>
      </c>
      <c r="BK2027" s="129">
        <f>SUM(BK2028:BK2080)</f>
        <v>0</v>
      </c>
    </row>
    <row r="2028" spans="2:65" s="1" customFormat="1" ht="16.5" customHeight="1">
      <c r="B2028" s="132"/>
      <c r="C2028" s="133" t="s">
        <v>4051</v>
      </c>
      <c r="D2028" s="133" t="s">
        <v>123</v>
      </c>
      <c r="E2028" s="134" t="s">
        <v>4052</v>
      </c>
      <c r="F2028" s="135" t="s">
        <v>4053</v>
      </c>
      <c r="G2028" s="136" t="s">
        <v>228</v>
      </c>
      <c r="H2028" s="137">
        <v>165</v>
      </c>
      <c r="I2028" s="138"/>
      <c r="J2028" s="139">
        <f>ROUND(I2028*H2028,2)</f>
        <v>0</v>
      </c>
      <c r="K2028" s="135" t="s">
        <v>127</v>
      </c>
      <c r="L2028" s="32"/>
      <c r="M2028" s="140" t="s">
        <v>1</v>
      </c>
      <c r="N2028" s="141" t="s">
        <v>43</v>
      </c>
      <c r="P2028" s="142">
        <f>O2028*H2028</f>
        <v>0</v>
      </c>
      <c r="Q2028" s="142">
        <v>1E-3</v>
      </c>
      <c r="R2028" s="142">
        <f>Q2028*H2028</f>
        <v>0.16500000000000001</v>
      </c>
      <c r="S2028" s="142">
        <v>3.1E-4</v>
      </c>
      <c r="T2028" s="143">
        <f>S2028*H2028</f>
        <v>5.1150000000000001E-2</v>
      </c>
      <c r="AR2028" s="144" t="s">
        <v>293</v>
      </c>
      <c r="AT2028" s="144" t="s">
        <v>123</v>
      </c>
      <c r="AU2028" s="144" t="s">
        <v>129</v>
      </c>
      <c r="AY2028" s="17" t="s">
        <v>120</v>
      </c>
      <c r="BE2028" s="145">
        <f>IF(N2028="základní",J2028,0)</f>
        <v>0</v>
      </c>
      <c r="BF2028" s="145">
        <f>IF(N2028="snížená",J2028,0)</f>
        <v>0</v>
      </c>
      <c r="BG2028" s="145">
        <f>IF(N2028="zákl. přenesená",J2028,0)</f>
        <v>0</v>
      </c>
      <c r="BH2028" s="145">
        <f>IF(N2028="sníž. přenesená",J2028,0)</f>
        <v>0</v>
      </c>
      <c r="BI2028" s="145">
        <f>IF(N2028="nulová",J2028,0)</f>
        <v>0</v>
      </c>
      <c r="BJ2028" s="17" t="s">
        <v>129</v>
      </c>
      <c r="BK2028" s="145">
        <f>ROUND(I2028*H2028,2)</f>
        <v>0</v>
      </c>
      <c r="BL2028" s="17" t="s">
        <v>293</v>
      </c>
      <c r="BM2028" s="144" t="s">
        <v>4054</v>
      </c>
    </row>
    <row r="2029" spans="2:65" s="12" customFormat="1" ht="22.5">
      <c r="B2029" s="153"/>
      <c r="D2029" s="146" t="s">
        <v>230</v>
      </c>
      <c r="E2029" s="154" t="s">
        <v>1</v>
      </c>
      <c r="F2029" s="155" t="s">
        <v>4055</v>
      </c>
      <c r="H2029" s="156">
        <v>126</v>
      </c>
      <c r="I2029" s="157"/>
      <c r="L2029" s="153"/>
      <c r="M2029" s="158"/>
      <c r="T2029" s="159"/>
      <c r="AT2029" s="154" t="s">
        <v>230</v>
      </c>
      <c r="AU2029" s="154" t="s">
        <v>129</v>
      </c>
      <c r="AV2029" s="12" t="s">
        <v>129</v>
      </c>
      <c r="AW2029" s="12" t="s">
        <v>32</v>
      </c>
      <c r="AX2029" s="12" t="s">
        <v>77</v>
      </c>
      <c r="AY2029" s="154" t="s">
        <v>120</v>
      </c>
    </row>
    <row r="2030" spans="2:65" s="12" customFormat="1">
      <c r="B2030" s="153"/>
      <c r="D2030" s="146" t="s">
        <v>230</v>
      </c>
      <c r="E2030" s="154" t="s">
        <v>1</v>
      </c>
      <c r="F2030" s="155" t="s">
        <v>4056</v>
      </c>
      <c r="H2030" s="156">
        <v>39</v>
      </c>
      <c r="I2030" s="157"/>
      <c r="L2030" s="153"/>
      <c r="M2030" s="158"/>
      <c r="T2030" s="159"/>
      <c r="AT2030" s="154" t="s">
        <v>230</v>
      </c>
      <c r="AU2030" s="154" t="s">
        <v>129</v>
      </c>
      <c r="AV2030" s="12" t="s">
        <v>129</v>
      </c>
      <c r="AW2030" s="12" t="s">
        <v>32</v>
      </c>
      <c r="AX2030" s="12" t="s">
        <v>77</v>
      </c>
      <c r="AY2030" s="154" t="s">
        <v>120</v>
      </c>
    </row>
    <row r="2031" spans="2:65" s="13" customFormat="1">
      <c r="B2031" s="170"/>
      <c r="D2031" s="146" t="s">
        <v>230</v>
      </c>
      <c r="E2031" s="171" t="s">
        <v>1</v>
      </c>
      <c r="F2031" s="172" t="s">
        <v>303</v>
      </c>
      <c r="H2031" s="173">
        <v>165</v>
      </c>
      <c r="I2031" s="174"/>
      <c r="L2031" s="170"/>
      <c r="M2031" s="175"/>
      <c r="T2031" s="176"/>
      <c r="AT2031" s="171" t="s">
        <v>230</v>
      </c>
      <c r="AU2031" s="171" t="s">
        <v>129</v>
      </c>
      <c r="AV2031" s="13" t="s">
        <v>138</v>
      </c>
      <c r="AW2031" s="13" t="s">
        <v>32</v>
      </c>
      <c r="AX2031" s="13" t="s">
        <v>77</v>
      </c>
      <c r="AY2031" s="171" t="s">
        <v>120</v>
      </c>
    </row>
    <row r="2032" spans="2:65" s="14" customFormat="1">
      <c r="B2032" s="177"/>
      <c r="D2032" s="146" t="s">
        <v>230</v>
      </c>
      <c r="E2032" s="178" t="s">
        <v>1</v>
      </c>
      <c r="F2032" s="179" t="s">
        <v>304</v>
      </c>
      <c r="H2032" s="180">
        <v>165</v>
      </c>
      <c r="I2032" s="181"/>
      <c r="L2032" s="177"/>
      <c r="M2032" s="182"/>
      <c r="T2032" s="183"/>
      <c r="AT2032" s="178" t="s">
        <v>230</v>
      </c>
      <c r="AU2032" s="178" t="s">
        <v>129</v>
      </c>
      <c r="AV2032" s="14" t="s">
        <v>142</v>
      </c>
      <c r="AW2032" s="14" t="s">
        <v>32</v>
      </c>
      <c r="AX2032" s="14" t="s">
        <v>85</v>
      </c>
      <c r="AY2032" s="178" t="s">
        <v>120</v>
      </c>
    </row>
    <row r="2033" spans="2:65" s="1" customFormat="1" ht="24.2" customHeight="1">
      <c r="B2033" s="132"/>
      <c r="C2033" s="133" t="s">
        <v>4057</v>
      </c>
      <c r="D2033" s="133" t="s">
        <v>123</v>
      </c>
      <c r="E2033" s="134" t="s">
        <v>4058</v>
      </c>
      <c r="F2033" s="135" t="s">
        <v>4059</v>
      </c>
      <c r="G2033" s="136" t="s">
        <v>228</v>
      </c>
      <c r="H2033" s="137">
        <v>165</v>
      </c>
      <c r="I2033" s="138"/>
      <c r="J2033" s="139">
        <f>ROUND(I2033*H2033,2)</f>
        <v>0</v>
      </c>
      <c r="K2033" s="135" t="s">
        <v>127</v>
      </c>
      <c r="L2033" s="32"/>
      <c r="M2033" s="140" t="s">
        <v>1</v>
      </c>
      <c r="N2033" s="141" t="s">
        <v>43</v>
      </c>
      <c r="P2033" s="142">
        <f>O2033*H2033</f>
        <v>0</v>
      </c>
      <c r="Q2033" s="142">
        <v>0</v>
      </c>
      <c r="R2033" s="142">
        <f>Q2033*H2033</f>
        <v>0</v>
      </c>
      <c r="S2033" s="142">
        <v>0</v>
      </c>
      <c r="T2033" s="143">
        <f>S2033*H2033</f>
        <v>0</v>
      </c>
      <c r="AR2033" s="144" t="s">
        <v>293</v>
      </c>
      <c r="AT2033" s="144" t="s">
        <v>123</v>
      </c>
      <c r="AU2033" s="144" t="s">
        <v>129</v>
      </c>
      <c r="AY2033" s="17" t="s">
        <v>120</v>
      </c>
      <c r="BE2033" s="145">
        <f>IF(N2033="základní",J2033,0)</f>
        <v>0</v>
      </c>
      <c r="BF2033" s="145">
        <f>IF(N2033="snížená",J2033,0)</f>
        <v>0</v>
      </c>
      <c r="BG2033" s="145">
        <f>IF(N2033="zákl. přenesená",J2033,0)</f>
        <v>0</v>
      </c>
      <c r="BH2033" s="145">
        <f>IF(N2033="sníž. přenesená",J2033,0)</f>
        <v>0</v>
      </c>
      <c r="BI2033" s="145">
        <f>IF(N2033="nulová",J2033,0)</f>
        <v>0</v>
      </c>
      <c r="BJ2033" s="17" t="s">
        <v>129</v>
      </c>
      <c r="BK2033" s="145">
        <f>ROUND(I2033*H2033,2)</f>
        <v>0</v>
      </c>
      <c r="BL2033" s="17" t="s">
        <v>293</v>
      </c>
      <c r="BM2033" s="144" t="s">
        <v>4060</v>
      </c>
    </row>
    <row r="2034" spans="2:65" s="1" customFormat="1" ht="24.2" customHeight="1">
      <c r="B2034" s="132"/>
      <c r="C2034" s="133" t="s">
        <v>4061</v>
      </c>
      <c r="D2034" s="133" t="s">
        <v>123</v>
      </c>
      <c r="E2034" s="134" t="s">
        <v>4062</v>
      </c>
      <c r="F2034" s="135" t="s">
        <v>4063</v>
      </c>
      <c r="G2034" s="136" t="s">
        <v>228</v>
      </c>
      <c r="H2034" s="137">
        <v>1445</v>
      </c>
      <c r="I2034" s="138"/>
      <c r="J2034" s="139">
        <f>ROUND(I2034*H2034,2)</f>
        <v>0</v>
      </c>
      <c r="K2034" s="135" t="s">
        <v>127</v>
      </c>
      <c r="L2034" s="32"/>
      <c r="M2034" s="140" t="s">
        <v>1</v>
      </c>
      <c r="N2034" s="141" t="s">
        <v>43</v>
      </c>
      <c r="P2034" s="142">
        <f>O2034*H2034</f>
        <v>0</v>
      </c>
      <c r="Q2034" s="142">
        <v>0</v>
      </c>
      <c r="R2034" s="142">
        <f>Q2034*H2034</f>
        <v>0</v>
      </c>
      <c r="S2034" s="142">
        <v>0</v>
      </c>
      <c r="T2034" s="143">
        <f>S2034*H2034</f>
        <v>0</v>
      </c>
      <c r="AR2034" s="144" t="s">
        <v>293</v>
      </c>
      <c r="AT2034" s="144" t="s">
        <v>123</v>
      </c>
      <c r="AU2034" s="144" t="s">
        <v>129</v>
      </c>
      <c r="AY2034" s="17" t="s">
        <v>120</v>
      </c>
      <c r="BE2034" s="145">
        <f>IF(N2034="základní",J2034,0)</f>
        <v>0</v>
      </c>
      <c r="BF2034" s="145">
        <f>IF(N2034="snížená",J2034,0)</f>
        <v>0</v>
      </c>
      <c r="BG2034" s="145">
        <f>IF(N2034="zákl. přenesená",J2034,0)</f>
        <v>0</v>
      </c>
      <c r="BH2034" s="145">
        <f>IF(N2034="sníž. přenesená",J2034,0)</f>
        <v>0</v>
      </c>
      <c r="BI2034" s="145">
        <f>IF(N2034="nulová",J2034,0)</f>
        <v>0</v>
      </c>
      <c r="BJ2034" s="17" t="s">
        <v>129</v>
      </c>
      <c r="BK2034" s="145">
        <f>ROUND(I2034*H2034,2)</f>
        <v>0</v>
      </c>
      <c r="BL2034" s="17" t="s">
        <v>293</v>
      </c>
      <c r="BM2034" s="144" t="s">
        <v>4064</v>
      </c>
    </row>
    <row r="2035" spans="2:65" s="1" customFormat="1" ht="24.2" customHeight="1">
      <c r="B2035" s="132"/>
      <c r="C2035" s="133" t="s">
        <v>4065</v>
      </c>
      <c r="D2035" s="133" t="s">
        <v>123</v>
      </c>
      <c r="E2035" s="134" t="s">
        <v>4066</v>
      </c>
      <c r="F2035" s="135" t="s">
        <v>4067</v>
      </c>
      <c r="G2035" s="136" t="s">
        <v>228</v>
      </c>
      <c r="H2035" s="137">
        <v>1445</v>
      </c>
      <c r="I2035" s="138"/>
      <c r="J2035" s="139">
        <f>ROUND(I2035*H2035,2)</f>
        <v>0</v>
      </c>
      <c r="K2035" s="135" t="s">
        <v>127</v>
      </c>
      <c r="L2035" s="32"/>
      <c r="M2035" s="140" t="s">
        <v>1</v>
      </c>
      <c r="N2035" s="141" t="s">
        <v>43</v>
      </c>
      <c r="P2035" s="142">
        <f>O2035*H2035</f>
        <v>0</v>
      </c>
      <c r="Q2035" s="142">
        <v>1.2E-4</v>
      </c>
      <c r="R2035" s="142">
        <f>Q2035*H2035</f>
        <v>0.1734</v>
      </c>
      <c r="S2035" s="142">
        <v>0</v>
      </c>
      <c r="T2035" s="143">
        <f>S2035*H2035</f>
        <v>0</v>
      </c>
      <c r="AR2035" s="144" t="s">
        <v>293</v>
      </c>
      <c r="AT2035" s="144" t="s">
        <v>123</v>
      </c>
      <c r="AU2035" s="144" t="s">
        <v>129</v>
      </c>
      <c r="AY2035" s="17" t="s">
        <v>120</v>
      </c>
      <c r="BE2035" s="145">
        <f>IF(N2035="základní",J2035,0)</f>
        <v>0</v>
      </c>
      <c r="BF2035" s="145">
        <f>IF(N2035="snížená",J2035,0)</f>
        <v>0</v>
      </c>
      <c r="BG2035" s="145">
        <f>IF(N2035="zákl. přenesená",J2035,0)</f>
        <v>0</v>
      </c>
      <c r="BH2035" s="145">
        <f>IF(N2035="sníž. přenesená",J2035,0)</f>
        <v>0</v>
      </c>
      <c r="BI2035" s="145">
        <f>IF(N2035="nulová",J2035,0)</f>
        <v>0</v>
      </c>
      <c r="BJ2035" s="17" t="s">
        <v>129</v>
      </c>
      <c r="BK2035" s="145">
        <f>ROUND(I2035*H2035,2)</f>
        <v>0</v>
      </c>
      <c r="BL2035" s="17" t="s">
        <v>293</v>
      </c>
      <c r="BM2035" s="144" t="s">
        <v>4068</v>
      </c>
    </row>
    <row r="2036" spans="2:65" s="12" customFormat="1">
      <c r="B2036" s="153"/>
      <c r="D2036" s="146" t="s">
        <v>230</v>
      </c>
      <c r="E2036" s="154" t="s">
        <v>1</v>
      </c>
      <c r="F2036" s="155" t="s">
        <v>4069</v>
      </c>
      <c r="H2036" s="156">
        <v>41.494999999999997</v>
      </c>
      <c r="I2036" s="157"/>
      <c r="L2036" s="153"/>
      <c r="M2036" s="158"/>
      <c r="T2036" s="159"/>
      <c r="AT2036" s="154" t="s">
        <v>230</v>
      </c>
      <c r="AU2036" s="154" t="s">
        <v>129</v>
      </c>
      <c r="AV2036" s="12" t="s">
        <v>129</v>
      </c>
      <c r="AW2036" s="12" t="s">
        <v>32</v>
      </c>
      <c r="AX2036" s="12" t="s">
        <v>77</v>
      </c>
      <c r="AY2036" s="154" t="s">
        <v>120</v>
      </c>
    </row>
    <row r="2037" spans="2:65" s="12" customFormat="1">
      <c r="B2037" s="153"/>
      <c r="D2037" s="146" t="s">
        <v>230</v>
      </c>
      <c r="E2037" s="154" t="s">
        <v>1</v>
      </c>
      <c r="F2037" s="155" t="s">
        <v>4070</v>
      </c>
      <c r="H2037" s="156">
        <v>38.914999999999999</v>
      </c>
      <c r="I2037" s="157"/>
      <c r="L2037" s="153"/>
      <c r="M2037" s="158"/>
      <c r="T2037" s="159"/>
      <c r="AT2037" s="154" t="s">
        <v>230</v>
      </c>
      <c r="AU2037" s="154" t="s">
        <v>129</v>
      </c>
      <c r="AV2037" s="12" t="s">
        <v>129</v>
      </c>
      <c r="AW2037" s="12" t="s">
        <v>32</v>
      </c>
      <c r="AX2037" s="12" t="s">
        <v>77</v>
      </c>
      <c r="AY2037" s="154" t="s">
        <v>120</v>
      </c>
    </row>
    <row r="2038" spans="2:65" s="12" customFormat="1">
      <c r="B2038" s="153"/>
      <c r="D2038" s="146" t="s">
        <v>230</v>
      </c>
      <c r="E2038" s="154" t="s">
        <v>1</v>
      </c>
      <c r="F2038" s="155" t="s">
        <v>4071</v>
      </c>
      <c r="H2038" s="156">
        <v>31.175000000000001</v>
      </c>
      <c r="I2038" s="157"/>
      <c r="L2038" s="153"/>
      <c r="M2038" s="158"/>
      <c r="T2038" s="159"/>
      <c r="AT2038" s="154" t="s">
        <v>230</v>
      </c>
      <c r="AU2038" s="154" t="s">
        <v>129</v>
      </c>
      <c r="AV2038" s="12" t="s">
        <v>129</v>
      </c>
      <c r="AW2038" s="12" t="s">
        <v>32</v>
      </c>
      <c r="AX2038" s="12" t="s">
        <v>77</v>
      </c>
      <c r="AY2038" s="154" t="s">
        <v>120</v>
      </c>
    </row>
    <row r="2039" spans="2:65" s="12" customFormat="1">
      <c r="B2039" s="153"/>
      <c r="D2039" s="146" t="s">
        <v>230</v>
      </c>
      <c r="E2039" s="154" t="s">
        <v>1</v>
      </c>
      <c r="F2039" s="155" t="s">
        <v>4072</v>
      </c>
      <c r="H2039" s="156">
        <v>53.84</v>
      </c>
      <c r="I2039" s="157"/>
      <c r="L2039" s="153"/>
      <c r="M2039" s="158"/>
      <c r="T2039" s="159"/>
      <c r="AT2039" s="154" t="s">
        <v>230</v>
      </c>
      <c r="AU2039" s="154" t="s">
        <v>129</v>
      </c>
      <c r="AV2039" s="12" t="s">
        <v>129</v>
      </c>
      <c r="AW2039" s="12" t="s">
        <v>32</v>
      </c>
      <c r="AX2039" s="12" t="s">
        <v>77</v>
      </c>
      <c r="AY2039" s="154" t="s">
        <v>120</v>
      </c>
    </row>
    <row r="2040" spans="2:65" s="12" customFormat="1">
      <c r="B2040" s="153"/>
      <c r="D2040" s="146" t="s">
        <v>230</v>
      </c>
      <c r="E2040" s="154" t="s">
        <v>1</v>
      </c>
      <c r="F2040" s="155" t="s">
        <v>4073</v>
      </c>
      <c r="H2040" s="156">
        <v>32.25</v>
      </c>
      <c r="I2040" s="157"/>
      <c r="L2040" s="153"/>
      <c r="M2040" s="158"/>
      <c r="T2040" s="159"/>
      <c r="AT2040" s="154" t="s">
        <v>230</v>
      </c>
      <c r="AU2040" s="154" t="s">
        <v>129</v>
      </c>
      <c r="AV2040" s="12" t="s">
        <v>129</v>
      </c>
      <c r="AW2040" s="12" t="s">
        <v>32</v>
      </c>
      <c r="AX2040" s="12" t="s">
        <v>77</v>
      </c>
      <c r="AY2040" s="154" t="s">
        <v>120</v>
      </c>
    </row>
    <row r="2041" spans="2:65" s="12" customFormat="1">
      <c r="B2041" s="153"/>
      <c r="D2041" s="146" t="s">
        <v>230</v>
      </c>
      <c r="E2041" s="154" t="s">
        <v>1</v>
      </c>
      <c r="F2041" s="155" t="s">
        <v>4074</v>
      </c>
      <c r="H2041" s="156">
        <v>18.704999999999998</v>
      </c>
      <c r="I2041" s="157"/>
      <c r="L2041" s="153"/>
      <c r="M2041" s="158"/>
      <c r="T2041" s="159"/>
      <c r="AT2041" s="154" t="s">
        <v>230</v>
      </c>
      <c r="AU2041" s="154" t="s">
        <v>129</v>
      </c>
      <c r="AV2041" s="12" t="s">
        <v>129</v>
      </c>
      <c r="AW2041" s="12" t="s">
        <v>32</v>
      </c>
      <c r="AX2041" s="12" t="s">
        <v>77</v>
      </c>
      <c r="AY2041" s="154" t="s">
        <v>120</v>
      </c>
    </row>
    <row r="2042" spans="2:65" s="12" customFormat="1">
      <c r="B2042" s="153"/>
      <c r="D2042" s="146" t="s">
        <v>230</v>
      </c>
      <c r="E2042" s="154" t="s">
        <v>1</v>
      </c>
      <c r="F2042" s="155" t="s">
        <v>4075</v>
      </c>
      <c r="H2042" s="156">
        <v>54.045000000000002</v>
      </c>
      <c r="I2042" s="157"/>
      <c r="L2042" s="153"/>
      <c r="M2042" s="158"/>
      <c r="T2042" s="159"/>
      <c r="AT2042" s="154" t="s">
        <v>230</v>
      </c>
      <c r="AU2042" s="154" t="s">
        <v>129</v>
      </c>
      <c r="AV2042" s="12" t="s">
        <v>129</v>
      </c>
      <c r="AW2042" s="12" t="s">
        <v>32</v>
      </c>
      <c r="AX2042" s="12" t="s">
        <v>77</v>
      </c>
      <c r="AY2042" s="154" t="s">
        <v>120</v>
      </c>
    </row>
    <row r="2043" spans="2:65" s="12" customFormat="1">
      <c r="B2043" s="153"/>
      <c r="D2043" s="146" t="s">
        <v>230</v>
      </c>
      <c r="E2043" s="154" t="s">
        <v>1</v>
      </c>
      <c r="F2043" s="155" t="s">
        <v>4076</v>
      </c>
      <c r="H2043" s="156">
        <v>31.175000000000001</v>
      </c>
      <c r="I2043" s="157"/>
      <c r="L2043" s="153"/>
      <c r="M2043" s="158"/>
      <c r="T2043" s="159"/>
      <c r="AT2043" s="154" t="s">
        <v>230</v>
      </c>
      <c r="AU2043" s="154" t="s">
        <v>129</v>
      </c>
      <c r="AV2043" s="12" t="s">
        <v>129</v>
      </c>
      <c r="AW2043" s="12" t="s">
        <v>32</v>
      </c>
      <c r="AX2043" s="12" t="s">
        <v>77</v>
      </c>
      <c r="AY2043" s="154" t="s">
        <v>120</v>
      </c>
    </row>
    <row r="2044" spans="2:65" s="12" customFormat="1">
      <c r="B2044" s="153"/>
      <c r="D2044" s="146" t="s">
        <v>230</v>
      </c>
      <c r="E2044" s="154" t="s">
        <v>1</v>
      </c>
      <c r="F2044" s="155" t="s">
        <v>4077</v>
      </c>
      <c r="H2044" s="156">
        <v>48.02</v>
      </c>
      <c r="I2044" s="157"/>
      <c r="L2044" s="153"/>
      <c r="M2044" s="158"/>
      <c r="T2044" s="159"/>
      <c r="AT2044" s="154" t="s">
        <v>230</v>
      </c>
      <c r="AU2044" s="154" t="s">
        <v>129</v>
      </c>
      <c r="AV2044" s="12" t="s">
        <v>129</v>
      </c>
      <c r="AW2044" s="12" t="s">
        <v>32</v>
      </c>
      <c r="AX2044" s="12" t="s">
        <v>77</v>
      </c>
      <c r="AY2044" s="154" t="s">
        <v>120</v>
      </c>
    </row>
    <row r="2045" spans="2:65" s="12" customFormat="1">
      <c r="B2045" s="153"/>
      <c r="D2045" s="146" t="s">
        <v>230</v>
      </c>
      <c r="E2045" s="154" t="s">
        <v>1</v>
      </c>
      <c r="F2045" s="155" t="s">
        <v>4078</v>
      </c>
      <c r="H2045" s="156">
        <v>125.78</v>
      </c>
      <c r="I2045" s="157"/>
      <c r="L2045" s="153"/>
      <c r="M2045" s="158"/>
      <c r="T2045" s="159"/>
      <c r="AT2045" s="154" t="s">
        <v>230</v>
      </c>
      <c r="AU2045" s="154" t="s">
        <v>129</v>
      </c>
      <c r="AV2045" s="12" t="s">
        <v>129</v>
      </c>
      <c r="AW2045" s="12" t="s">
        <v>32</v>
      </c>
      <c r="AX2045" s="12" t="s">
        <v>77</v>
      </c>
      <c r="AY2045" s="154" t="s">
        <v>120</v>
      </c>
    </row>
    <row r="2046" spans="2:65" s="13" customFormat="1">
      <c r="B2046" s="170"/>
      <c r="D2046" s="146" t="s">
        <v>230</v>
      </c>
      <c r="E2046" s="171" t="s">
        <v>1</v>
      </c>
      <c r="F2046" s="172" t="s">
        <v>303</v>
      </c>
      <c r="H2046" s="173">
        <v>475.4</v>
      </c>
      <c r="I2046" s="174"/>
      <c r="L2046" s="170"/>
      <c r="M2046" s="175"/>
      <c r="T2046" s="176"/>
      <c r="AT2046" s="171" t="s">
        <v>230</v>
      </c>
      <c r="AU2046" s="171" t="s">
        <v>129</v>
      </c>
      <c r="AV2046" s="13" t="s">
        <v>138</v>
      </c>
      <c r="AW2046" s="13" t="s">
        <v>32</v>
      </c>
      <c r="AX2046" s="13" t="s">
        <v>77</v>
      </c>
      <c r="AY2046" s="171" t="s">
        <v>120</v>
      </c>
    </row>
    <row r="2047" spans="2:65" s="12" customFormat="1">
      <c r="B2047" s="153"/>
      <c r="D2047" s="146" t="s">
        <v>230</v>
      </c>
      <c r="E2047" s="154" t="s">
        <v>1</v>
      </c>
      <c r="F2047" s="155" t="s">
        <v>4079</v>
      </c>
      <c r="H2047" s="156">
        <v>22.62</v>
      </c>
      <c r="I2047" s="157"/>
      <c r="L2047" s="153"/>
      <c r="M2047" s="158"/>
      <c r="T2047" s="159"/>
      <c r="AT2047" s="154" t="s">
        <v>230</v>
      </c>
      <c r="AU2047" s="154" t="s">
        <v>129</v>
      </c>
      <c r="AV2047" s="12" t="s">
        <v>129</v>
      </c>
      <c r="AW2047" s="12" t="s">
        <v>32</v>
      </c>
      <c r="AX2047" s="12" t="s">
        <v>77</v>
      </c>
      <c r="AY2047" s="154" t="s">
        <v>120</v>
      </c>
    </row>
    <row r="2048" spans="2:65" s="12" customFormat="1">
      <c r="B2048" s="153"/>
      <c r="D2048" s="146" t="s">
        <v>230</v>
      </c>
      <c r="E2048" s="154" t="s">
        <v>1</v>
      </c>
      <c r="F2048" s="155" t="s">
        <v>4080</v>
      </c>
      <c r="H2048" s="156">
        <v>8.32</v>
      </c>
      <c r="I2048" s="157"/>
      <c r="L2048" s="153"/>
      <c r="M2048" s="158"/>
      <c r="T2048" s="159"/>
      <c r="AT2048" s="154" t="s">
        <v>230</v>
      </c>
      <c r="AU2048" s="154" t="s">
        <v>129</v>
      </c>
      <c r="AV2048" s="12" t="s">
        <v>129</v>
      </c>
      <c r="AW2048" s="12" t="s">
        <v>32</v>
      </c>
      <c r="AX2048" s="12" t="s">
        <v>77</v>
      </c>
      <c r="AY2048" s="154" t="s">
        <v>120</v>
      </c>
    </row>
    <row r="2049" spans="2:51" s="12" customFormat="1">
      <c r="B2049" s="153"/>
      <c r="D2049" s="146" t="s">
        <v>230</v>
      </c>
      <c r="E2049" s="154" t="s">
        <v>1</v>
      </c>
      <c r="F2049" s="155" t="s">
        <v>4081</v>
      </c>
      <c r="H2049" s="156">
        <v>19.239999999999998</v>
      </c>
      <c r="I2049" s="157"/>
      <c r="L2049" s="153"/>
      <c r="M2049" s="158"/>
      <c r="T2049" s="159"/>
      <c r="AT2049" s="154" t="s">
        <v>230</v>
      </c>
      <c r="AU2049" s="154" t="s">
        <v>129</v>
      </c>
      <c r="AV2049" s="12" t="s">
        <v>129</v>
      </c>
      <c r="AW2049" s="12" t="s">
        <v>32</v>
      </c>
      <c r="AX2049" s="12" t="s">
        <v>77</v>
      </c>
      <c r="AY2049" s="154" t="s">
        <v>120</v>
      </c>
    </row>
    <row r="2050" spans="2:51" s="12" customFormat="1">
      <c r="B2050" s="153"/>
      <c r="D2050" s="146" t="s">
        <v>230</v>
      </c>
      <c r="E2050" s="154" t="s">
        <v>1</v>
      </c>
      <c r="F2050" s="155" t="s">
        <v>4082</v>
      </c>
      <c r="H2050" s="156">
        <v>48.1</v>
      </c>
      <c r="I2050" s="157"/>
      <c r="L2050" s="153"/>
      <c r="M2050" s="158"/>
      <c r="T2050" s="159"/>
      <c r="AT2050" s="154" t="s">
        <v>230</v>
      </c>
      <c r="AU2050" s="154" t="s">
        <v>129</v>
      </c>
      <c r="AV2050" s="12" t="s">
        <v>129</v>
      </c>
      <c r="AW2050" s="12" t="s">
        <v>32</v>
      </c>
      <c r="AX2050" s="12" t="s">
        <v>77</v>
      </c>
      <c r="AY2050" s="154" t="s">
        <v>120</v>
      </c>
    </row>
    <row r="2051" spans="2:51" s="12" customFormat="1">
      <c r="B2051" s="153"/>
      <c r="D2051" s="146" t="s">
        <v>230</v>
      </c>
      <c r="E2051" s="154" t="s">
        <v>1</v>
      </c>
      <c r="F2051" s="155" t="s">
        <v>4083</v>
      </c>
      <c r="H2051" s="156">
        <v>49.4</v>
      </c>
      <c r="I2051" s="157"/>
      <c r="L2051" s="153"/>
      <c r="M2051" s="158"/>
      <c r="T2051" s="159"/>
      <c r="AT2051" s="154" t="s">
        <v>230</v>
      </c>
      <c r="AU2051" s="154" t="s">
        <v>129</v>
      </c>
      <c r="AV2051" s="12" t="s">
        <v>129</v>
      </c>
      <c r="AW2051" s="12" t="s">
        <v>32</v>
      </c>
      <c r="AX2051" s="12" t="s">
        <v>77</v>
      </c>
      <c r="AY2051" s="154" t="s">
        <v>120</v>
      </c>
    </row>
    <row r="2052" spans="2:51" s="12" customFormat="1">
      <c r="B2052" s="153"/>
      <c r="D2052" s="146" t="s">
        <v>230</v>
      </c>
      <c r="E2052" s="154" t="s">
        <v>1</v>
      </c>
      <c r="F2052" s="155" t="s">
        <v>4084</v>
      </c>
      <c r="H2052" s="156">
        <v>29.9</v>
      </c>
      <c r="I2052" s="157"/>
      <c r="L2052" s="153"/>
      <c r="M2052" s="158"/>
      <c r="T2052" s="159"/>
      <c r="AT2052" s="154" t="s">
        <v>230</v>
      </c>
      <c r="AU2052" s="154" t="s">
        <v>129</v>
      </c>
      <c r="AV2052" s="12" t="s">
        <v>129</v>
      </c>
      <c r="AW2052" s="12" t="s">
        <v>32</v>
      </c>
      <c r="AX2052" s="12" t="s">
        <v>77</v>
      </c>
      <c r="AY2052" s="154" t="s">
        <v>120</v>
      </c>
    </row>
    <row r="2053" spans="2:51" s="12" customFormat="1">
      <c r="B2053" s="153"/>
      <c r="D2053" s="146" t="s">
        <v>230</v>
      </c>
      <c r="E2053" s="154" t="s">
        <v>1</v>
      </c>
      <c r="F2053" s="155" t="s">
        <v>4085</v>
      </c>
      <c r="H2053" s="156">
        <v>5.64</v>
      </c>
      <c r="I2053" s="157"/>
      <c r="L2053" s="153"/>
      <c r="M2053" s="158"/>
      <c r="T2053" s="159"/>
      <c r="AT2053" s="154" t="s">
        <v>230</v>
      </c>
      <c r="AU2053" s="154" t="s">
        <v>129</v>
      </c>
      <c r="AV2053" s="12" t="s">
        <v>129</v>
      </c>
      <c r="AW2053" s="12" t="s">
        <v>32</v>
      </c>
      <c r="AX2053" s="12" t="s">
        <v>77</v>
      </c>
      <c r="AY2053" s="154" t="s">
        <v>120</v>
      </c>
    </row>
    <row r="2054" spans="2:51" s="12" customFormat="1">
      <c r="B2054" s="153"/>
      <c r="D2054" s="146" t="s">
        <v>230</v>
      </c>
      <c r="E2054" s="154" t="s">
        <v>1</v>
      </c>
      <c r="F2054" s="155" t="s">
        <v>4086</v>
      </c>
      <c r="H2054" s="156">
        <v>3.36</v>
      </c>
      <c r="I2054" s="157"/>
      <c r="L2054" s="153"/>
      <c r="M2054" s="158"/>
      <c r="T2054" s="159"/>
      <c r="AT2054" s="154" t="s">
        <v>230</v>
      </c>
      <c r="AU2054" s="154" t="s">
        <v>129</v>
      </c>
      <c r="AV2054" s="12" t="s">
        <v>129</v>
      </c>
      <c r="AW2054" s="12" t="s">
        <v>32</v>
      </c>
      <c r="AX2054" s="12" t="s">
        <v>77</v>
      </c>
      <c r="AY2054" s="154" t="s">
        <v>120</v>
      </c>
    </row>
    <row r="2055" spans="2:51" s="12" customFormat="1">
      <c r="B2055" s="153"/>
      <c r="D2055" s="146" t="s">
        <v>230</v>
      </c>
      <c r="E2055" s="154" t="s">
        <v>1</v>
      </c>
      <c r="F2055" s="155" t="s">
        <v>4087</v>
      </c>
      <c r="H2055" s="156">
        <v>22.62</v>
      </c>
      <c r="I2055" s="157"/>
      <c r="L2055" s="153"/>
      <c r="M2055" s="158"/>
      <c r="T2055" s="159"/>
      <c r="AT2055" s="154" t="s">
        <v>230</v>
      </c>
      <c r="AU2055" s="154" t="s">
        <v>129</v>
      </c>
      <c r="AV2055" s="12" t="s">
        <v>129</v>
      </c>
      <c r="AW2055" s="12" t="s">
        <v>32</v>
      </c>
      <c r="AX2055" s="12" t="s">
        <v>77</v>
      </c>
      <c r="AY2055" s="154" t="s">
        <v>120</v>
      </c>
    </row>
    <row r="2056" spans="2:51" s="12" customFormat="1">
      <c r="B2056" s="153"/>
      <c r="D2056" s="146" t="s">
        <v>230</v>
      </c>
      <c r="E2056" s="154" t="s">
        <v>1</v>
      </c>
      <c r="F2056" s="155" t="s">
        <v>4088</v>
      </c>
      <c r="H2056" s="156">
        <v>8.32</v>
      </c>
      <c r="I2056" s="157"/>
      <c r="L2056" s="153"/>
      <c r="M2056" s="158"/>
      <c r="T2056" s="159"/>
      <c r="AT2056" s="154" t="s">
        <v>230</v>
      </c>
      <c r="AU2056" s="154" t="s">
        <v>129</v>
      </c>
      <c r="AV2056" s="12" t="s">
        <v>129</v>
      </c>
      <c r="AW2056" s="12" t="s">
        <v>32</v>
      </c>
      <c r="AX2056" s="12" t="s">
        <v>77</v>
      </c>
      <c r="AY2056" s="154" t="s">
        <v>120</v>
      </c>
    </row>
    <row r="2057" spans="2:51" s="12" customFormat="1">
      <c r="B2057" s="153"/>
      <c r="D2057" s="146" t="s">
        <v>230</v>
      </c>
      <c r="E2057" s="154" t="s">
        <v>1</v>
      </c>
      <c r="F2057" s="155" t="s">
        <v>4089</v>
      </c>
      <c r="H2057" s="156">
        <v>19.239999999999998</v>
      </c>
      <c r="I2057" s="157"/>
      <c r="L2057" s="153"/>
      <c r="M2057" s="158"/>
      <c r="T2057" s="159"/>
      <c r="AT2057" s="154" t="s">
        <v>230</v>
      </c>
      <c r="AU2057" s="154" t="s">
        <v>129</v>
      </c>
      <c r="AV2057" s="12" t="s">
        <v>129</v>
      </c>
      <c r="AW2057" s="12" t="s">
        <v>32</v>
      </c>
      <c r="AX2057" s="12" t="s">
        <v>77</v>
      </c>
      <c r="AY2057" s="154" t="s">
        <v>120</v>
      </c>
    </row>
    <row r="2058" spans="2:51" s="12" customFormat="1">
      <c r="B2058" s="153"/>
      <c r="D2058" s="146" t="s">
        <v>230</v>
      </c>
      <c r="E2058" s="154" t="s">
        <v>1</v>
      </c>
      <c r="F2058" s="155" t="s">
        <v>4090</v>
      </c>
      <c r="H2058" s="156">
        <v>48.1</v>
      </c>
      <c r="I2058" s="157"/>
      <c r="L2058" s="153"/>
      <c r="M2058" s="158"/>
      <c r="T2058" s="159"/>
      <c r="AT2058" s="154" t="s">
        <v>230</v>
      </c>
      <c r="AU2058" s="154" t="s">
        <v>129</v>
      </c>
      <c r="AV2058" s="12" t="s">
        <v>129</v>
      </c>
      <c r="AW2058" s="12" t="s">
        <v>32</v>
      </c>
      <c r="AX2058" s="12" t="s">
        <v>77</v>
      </c>
      <c r="AY2058" s="154" t="s">
        <v>120</v>
      </c>
    </row>
    <row r="2059" spans="2:51" s="12" customFormat="1">
      <c r="B2059" s="153"/>
      <c r="D2059" s="146" t="s">
        <v>230</v>
      </c>
      <c r="E2059" s="154" t="s">
        <v>1</v>
      </c>
      <c r="F2059" s="155" t="s">
        <v>4091</v>
      </c>
      <c r="H2059" s="156">
        <v>49.4</v>
      </c>
      <c r="I2059" s="157"/>
      <c r="L2059" s="153"/>
      <c r="M2059" s="158"/>
      <c r="T2059" s="159"/>
      <c r="AT2059" s="154" t="s">
        <v>230</v>
      </c>
      <c r="AU2059" s="154" t="s">
        <v>129</v>
      </c>
      <c r="AV2059" s="12" t="s">
        <v>129</v>
      </c>
      <c r="AW2059" s="12" t="s">
        <v>32</v>
      </c>
      <c r="AX2059" s="12" t="s">
        <v>77</v>
      </c>
      <c r="AY2059" s="154" t="s">
        <v>120</v>
      </c>
    </row>
    <row r="2060" spans="2:51" s="12" customFormat="1">
      <c r="B2060" s="153"/>
      <c r="D2060" s="146" t="s">
        <v>230</v>
      </c>
      <c r="E2060" s="154" t="s">
        <v>1</v>
      </c>
      <c r="F2060" s="155" t="s">
        <v>4092</v>
      </c>
      <c r="H2060" s="156">
        <v>29.9</v>
      </c>
      <c r="I2060" s="157"/>
      <c r="L2060" s="153"/>
      <c r="M2060" s="158"/>
      <c r="T2060" s="159"/>
      <c r="AT2060" s="154" t="s">
        <v>230</v>
      </c>
      <c r="AU2060" s="154" t="s">
        <v>129</v>
      </c>
      <c r="AV2060" s="12" t="s">
        <v>129</v>
      </c>
      <c r="AW2060" s="12" t="s">
        <v>32</v>
      </c>
      <c r="AX2060" s="12" t="s">
        <v>77</v>
      </c>
      <c r="AY2060" s="154" t="s">
        <v>120</v>
      </c>
    </row>
    <row r="2061" spans="2:51" s="12" customFormat="1">
      <c r="B2061" s="153"/>
      <c r="D2061" s="146" t="s">
        <v>230</v>
      </c>
      <c r="E2061" s="154" t="s">
        <v>1</v>
      </c>
      <c r="F2061" s="155" t="s">
        <v>4093</v>
      </c>
      <c r="H2061" s="156">
        <v>5.64</v>
      </c>
      <c r="I2061" s="157"/>
      <c r="L2061" s="153"/>
      <c r="M2061" s="158"/>
      <c r="T2061" s="159"/>
      <c r="AT2061" s="154" t="s">
        <v>230</v>
      </c>
      <c r="AU2061" s="154" t="s">
        <v>129</v>
      </c>
      <c r="AV2061" s="12" t="s">
        <v>129</v>
      </c>
      <c r="AW2061" s="12" t="s">
        <v>32</v>
      </c>
      <c r="AX2061" s="12" t="s">
        <v>77</v>
      </c>
      <c r="AY2061" s="154" t="s">
        <v>120</v>
      </c>
    </row>
    <row r="2062" spans="2:51" s="12" customFormat="1">
      <c r="B2062" s="153"/>
      <c r="D2062" s="146" t="s">
        <v>230</v>
      </c>
      <c r="E2062" s="154" t="s">
        <v>1</v>
      </c>
      <c r="F2062" s="155" t="s">
        <v>4094</v>
      </c>
      <c r="H2062" s="156">
        <v>3.36</v>
      </c>
      <c r="I2062" s="157"/>
      <c r="L2062" s="153"/>
      <c r="M2062" s="158"/>
      <c r="T2062" s="159"/>
      <c r="AT2062" s="154" t="s">
        <v>230</v>
      </c>
      <c r="AU2062" s="154" t="s">
        <v>129</v>
      </c>
      <c r="AV2062" s="12" t="s">
        <v>129</v>
      </c>
      <c r="AW2062" s="12" t="s">
        <v>32</v>
      </c>
      <c r="AX2062" s="12" t="s">
        <v>77</v>
      </c>
      <c r="AY2062" s="154" t="s">
        <v>120</v>
      </c>
    </row>
    <row r="2063" spans="2:51" s="12" customFormat="1">
      <c r="B2063" s="153"/>
      <c r="D2063" s="146" t="s">
        <v>230</v>
      </c>
      <c r="E2063" s="154" t="s">
        <v>1</v>
      </c>
      <c r="F2063" s="155" t="s">
        <v>4095</v>
      </c>
      <c r="H2063" s="156">
        <v>22.42</v>
      </c>
      <c r="I2063" s="157"/>
      <c r="L2063" s="153"/>
      <c r="M2063" s="158"/>
      <c r="T2063" s="159"/>
      <c r="AT2063" s="154" t="s">
        <v>230</v>
      </c>
      <c r="AU2063" s="154" t="s">
        <v>129</v>
      </c>
      <c r="AV2063" s="12" t="s">
        <v>129</v>
      </c>
      <c r="AW2063" s="12" t="s">
        <v>32</v>
      </c>
      <c r="AX2063" s="12" t="s">
        <v>77</v>
      </c>
      <c r="AY2063" s="154" t="s">
        <v>120</v>
      </c>
    </row>
    <row r="2064" spans="2:51" s="12" customFormat="1">
      <c r="B2064" s="153"/>
      <c r="D2064" s="146" t="s">
        <v>230</v>
      </c>
      <c r="E2064" s="154" t="s">
        <v>1</v>
      </c>
      <c r="F2064" s="155" t="s">
        <v>4096</v>
      </c>
      <c r="H2064" s="156">
        <v>114.6</v>
      </c>
      <c r="I2064" s="157"/>
      <c r="L2064" s="153"/>
      <c r="M2064" s="158"/>
      <c r="T2064" s="159"/>
      <c r="AT2064" s="154" t="s">
        <v>230</v>
      </c>
      <c r="AU2064" s="154" t="s">
        <v>129</v>
      </c>
      <c r="AV2064" s="12" t="s">
        <v>129</v>
      </c>
      <c r="AW2064" s="12" t="s">
        <v>32</v>
      </c>
      <c r="AX2064" s="12" t="s">
        <v>77</v>
      </c>
      <c r="AY2064" s="154" t="s">
        <v>120</v>
      </c>
    </row>
    <row r="2065" spans="2:65" s="13" customFormat="1">
      <c r="B2065" s="170"/>
      <c r="D2065" s="146" t="s">
        <v>230</v>
      </c>
      <c r="E2065" s="171" t="s">
        <v>1</v>
      </c>
      <c r="F2065" s="172" t="s">
        <v>335</v>
      </c>
      <c r="H2065" s="173">
        <v>510.18</v>
      </c>
      <c r="I2065" s="174"/>
      <c r="L2065" s="170"/>
      <c r="M2065" s="175"/>
      <c r="T2065" s="176"/>
      <c r="AT2065" s="171" t="s">
        <v>230</v>
      </c>
      <c r="AU2065" s="171" t="s">
        <v>129</v>
      </c>
      <c r="AV2065" s="13" t="s">
        <v>138</v>
      </c>
      <c r="AW2065" s="13" t="s">
        <v>32</v>
      </c>
      <c r="AX2065" s="13" t="s">
        <v>77</v>
      </c>
      <c r="AY2065" s="171" t="s">
        <v>120</v>
      </c>
    </row>
    <row r="2066" spans="2:65" s="12" customFormat="1">
      <c r="B2066" s="153"/>
      <c r="D2066" s="146" t="s">
        <v>230</v>
      </c>
      <c r="E2066" s="154" t="s">
        <v>1</v>
      </c>
      <c r="F2066" s="155" t="s">
        <v>4097</v>
      </c>
      <c r="H2066" s="156">
        <v>18.815000000000001</v>
      </c>
      <c r="I2066" s="157"/>
      <c r="L2066" s="153"/>
      <c r="M2066" s="158"/>
      <c r="T2066" s="159"/>
      <c r="AT2066" s="154" t="s">
        <v>230</v>
      </c>
      <c r="AU2066" s="154" t="s">
        <v>129</v>
      </c>
      <c r="AV2066" s="12" t="s">
        <v>129</v>
      </c>
      <c r="AW2066" s="12" t="s">
        <v>32</v>
      </c>
      <c r="AX2066" s="12" t="s">
        <v>77</v>
      </c>
      <c r="AY2066" s="154" t="s">
        <v>120</v>
      </c>
    </row>
    <row r="2067" spans="2:65" s="12" customFormat="1">
      <c r="B2067" s="153"/>
      <c r="D2067" s="146" t="s">
        <v>230</v>
      </c>
      <c r="E2067" s="154" t="s">
        <v>1</v>
      </c>
      <c r="F2067" s="155" t="s">
        <v>4098</v>
      </c>
      <c r="H2067" s="156">
        <v>30.21</v>
      </c>
      <c r="I2067" s="157"/>
      <c r="L2067" s="153"/>
      <c r="M2067" s="158"/>
      <c r="T2067" s="159"/>
      <c r="AT2067" s="154" t="s">
        <v>230</v>
      </c>
      <c r="AU2067" s="154" t="s">
        <v>129</v>
      </c>
      <c r="AV2067" s="12" t="s">
        <v>129</v>
      </c>
      <c r="AW2067" s="12" t="s">
        <v>32</v>
      </c>
      <c r="AX2067" s="12" t="s">
        <v>77</v>
      </c>
      <c r="AY2067" s="154" t="s">
        <v>120</v>
      </c>
    </row>
    <row r="2068" spans="2:65" s="12" customFormat="1">
      <c r="B2068" s="153"/>
      <c r="D2068" s="146" t="s">
        <v>230</v>
      </c>
      <c r="E2068" s="154" t="s">
        <v>1</v>
      </c>
      <c r="F2068" s="155" t="s">
        <v>4099</v>
      </c>
      <c r="H2068" s="156">
        <v>67.84</v>
      </c>
      <c r="I2068" s="157"/>
      <c r="L2068" s="153"/>
      <c r="M2068" s="158"/>
      <c r="T2068" s="159"/>
      <c r="AT2068" s="154" t="s">
        <v>230</v>
      </c>
      <c r="AU2068" s="154" t="s">
        <v>129</v>
      </c>
      <c r="AV2068" s="12" t="s">
        <v>129</v>
      </c>
      <c r="AW2068" s="12" t="s">
        <v>32</v>
      </c>
      <c r="AX2068" s="12" t="s">
        <v>77</v>
      </c>
      <c r="AY2068" s="154" t="s">
        <v>120</v>
      </c>
    </row>
    <row r="2069" spans="2:65" s="12" customFormat="1">
      <c r="B2069" s="153"/>
      <c r="D2069" s="146" t="s">
        <v>230</v>
      </c>
      <c r="E2069" s="154" t="s">
        <v>1</v>
      </c>
      <c r="F2069" s="155" t="s">
        <v>4100</v>
      </c>
      <c r="H2069" s="156">
        <v>33.92</v>
      </c>
      <c r="I2069" s="157"/>
      <c r="L2069" s="153"/>
      <c r="M2069" s="158"/>
      <c r="T2069" s="159"/>
      <c r="AT2069" s="154" t="s">
        <v>230</v>
      </c>
      <c r="AU2069" s="154" t="s">
        <v>129</v>
      </c>
      <c r="AV2069" s="12" t="s">
        <v>129</v>
      </c>
      <c r="AW2069" s="12" t="s">
        <v>32</v>
      </c>
      <c r="AX2069" s="12" t="s">
        <v>77</v>
      </c>
      <c r="AY2069" s="154" t="s">
        <v>120</v>
      </c>
    </row>
    <row r="2070" spans="2:65" s="12" customFormat="1">
      <c r="B2070" s="153"/>
      <c r="D2070" s="146" t="s">
        <v>230</v>
      </c>
      <c r="E2070" s="154" t="s">
        <v>1</v>
      </c>
      <c r="F2070" s="155" t="s">
        <v>4101</v>
      </c>
      <c r="H2070" s="156">
        <v>6.5650000000000004</v>
      </c>
      <c r="I2070" s="157"/>
      <c r="L2070" s="153"/>
      <c r="M2070" s="158"/>
      <c r="T2070" s="159"/>
      <c r="AT2070" s="154" t="s">
        <v>230</v>
      </c>
      <c r="AU2070" s="154" t="s">
        <v>129</v>
      </c>
      <c r="AV2070" s="12" t="s">
        <v>129</v>
      </c>
      <c r="AW2070" s="12" t="s">
        <v>32</v>
      </c>
      <c r="AX2070" s="12" t="s">
        <v>77</v>
      </c>
      <c r="AY2070" s="154" t="s">
        <v>120</v>
      </c>
    </row>
    <row r="2071" spans="2:65" s="12" customFormat="1">
      <c r="B2071" s="153"/>
      <c r="D2071" s="146" t="s">
        <v>230</v>
      </c>
      <c r="E2071" s="154" t="s">
        <v>1</v>
      </c>
      <c r="F2071" s="155" t="s">
        <v>4102</v>
      </c>
      <c r="H2071" s="156">
        <v>18.815000000000001</v>
      </c>
      <c r="I2071" s="157"/>
      <c r="L2071" s="153"/>
      <c r="M2071" s="158"/>
      <c r="T2071" s="159"/>
      <c r="AT2071" s="154" t="s">
        <v>230</v>
      </c>
      <c r="AU2071" s="154" t="s">
        <v>129</v>
      </c>
      <c r="AV2071" s="12" t="s">
        <v>129</v>
      </c>
      <c r="AW2071" s="12" t="s">
        <v>32</v>
      </c>
      <c r="AX2071" s="12" t="s">
        <v>77</v>
      </c>
      <c r="AY2071" s="154" t="s">
        <v>120</v>
      </c>
    </row>
    <row r="2072" spans="2:65" s="12" customFormat="1">
      <c r="B2072" s="153"/>
      <c r="D2072" s="146" t="s">
        <v>230</v>
      </c>
      <c r="E2072" s="154" t="s">
        <v>1</v>
      </c>
      <c r="F2072" s="155" t="s">
        <v>4103</v>
      </c>
      <c r="H2072" s="156">
        <v>30.21</v>
      </c>
      <c r="I2072" s="157"/>
      <c r="L2072" s="153"/>
      <c r="M2072" s="158"/>
      <c r="T2072" s="159"/>
      <c r="AT2072" s="154" t="s">
        <v>230</v>
      </c>
      <c r="AU2072" s="154" t="s">
        <v>129</v>
      </c>
      <c r="AV2072" s="12" t="s">
        <v>129</v>
      </c>
      <c r="AW2072" s="12" t="s">
        <v>32</v>
      </c>
      <c r="AX2072" s="12" t="s">
        <v>77</v>
      </c>
      <c r="AY2072" s="154" t="s">
        <v>120</v>
      </c>
    </row>
    <row r="2073" spans="2:65" s="12" customFormat="1">
      <c r="B2073" s="153"/>
      <c r="D2073" s="146" t="s">
        <v>230</v>
      </c>
      <c r="E2073" s="154" t="s">
        <v>1</v>
      </c>
      <c r="F2073" s="155" t="s">
        <v>4104</v>
      </c>
      <c r="H2073" s="156">
        <v>67.84</v>
      </c>
      <c r="I2073" s="157"/>
      <c r="L2073" s="153"/>
      <c r="M2073" s="158"/>
      <c r="T2073" s="159"/>
      <c r="AT2073" s="154" t="s">
        <v>230</v>
      </c>
      <c r="AU2073" s="154" t="s">
        <v>129</v>
      </c>
      <c r="AV2073" s="12" t="s">
        <v>129</v>
      </c>
      <c r="AW2073" s="12" t="s">
        <v>32</v>
      </c>
      <c r="AX2073" s="12" t="s">
        <v>77</v>
      </c>
      <c r="AY2073" s="154" t="s">
        <v>120</v>
      </c>
    </row>
    <row r="2074" spans="2:65" s="12" customFormat="1">
      <c r="B2074" s="153"/>
      <c r="D2074" s="146" t="s">
        <v>230</v>
      </c>
      <c r="E2074" s="154" t="s">
        <v>1</v>
      </c>
      <c r="F2074" s="155" t="s">
        <v>4105</v>
      </c>
      <c r="H2074" s="156">
        <v>33.92</v>
      </c>
      <c r="I2074" s="157"/>
      <c r="L2074" s="153"/>
      <c r="M2074" s="158"/>
      <c r="T2074" s="159"/>
      <c r="AT2074" s="154" t="s">
        <v>230</v>
      </c>
      <c r="AU2074" s="154" t="s">
        <v>129</v>
      </c>
      <c r="AV2074" s="12" t="s">
        <v>129</v>
      </c>
      <c r="AW2074" s="12" t="s">
        <v>32</v>
      </c>
      <c r="AX2074" s="12" t="s">
        <v>77</v>
      </c>
      <c r="AY2074" s="154" t="s">
        <v>120</v>
      </c>
    </row>
    <row r="2075" spans="2:65" s="12" customFormat="1">
      <c r="B2075" s="153"/>
      <c r="D2075" s="146" t="s">
        <v>230</v>
      </c>
      <c r="E2075" s="154" t="s">
        <v>1</v>
      </c>
      <c r="F2075" s="155" t="s">
        <v>4106</v>
      </c>
      <c r="H2075" s="156">
        <v>6.5650000000000004</v>
      </c>
      <c r="I2075" s="157"/>
      <c r="L2075" s="153"/>
      <c r="M2075" s="158"/>
      <c r="T2075" s="159"/>
      <c r="AT2075" s="154" t="s">
        <v>230</v>
      </c>
      <c r="AU2075" s="154" t="s">
        <v>129</v>
      </c>
      <c r="AV2075" s="12" t="s">
        <v>129</v>
      </c>
      <c r="AW2075" s="12" t="s">
        <v>32</v>
      </c>
      <c r="AX2075" s="12" t="s">
        <v>77</v>
      </c>
      <c r="AY2075" s="154" t="s">
        <v>120</v>
      </c>
    </row>
    <row r="2076" spans="2:65" s="12" customFormat="1">
      <c r="B2076" s="153"/>
      <c r="D2076" s="146" t="s">
        <v>230</v>
      </c>
      <c r="E2076" s="154" t="s">
        <v>1</v>
      </c>
      <c r="F2076" s="155" t="s">
        <v>4107</v>
      </c>
      <c r="H2076" s="156">
        <v>41.34</v>
      </c>
      <c r="I2076" s="157"/>
      <c r="L2076" s="153"/>
      <c r="M2076" s="158"/>
      <c r="T2076" s="159"/>
      <c r="AT2076" s="154" t="s">
        <v>230</v>
      </c>
      <c r="AU2076" s="154" t="s">
        <v>129</v>
      </c>
      <c r="AV2076" s="12" t="s">
        <v>129</v>
      </c>
      <c r="AW2076" s="12" t="s">
        <v>32</v>
      </c>
      <c r="AX2076" s="12" t="s">
        <v>77</v>
      </c>
      <c r="AY2076" s="154" t="s">
        <v>120</v>
      </c>
    </row>
    <row r="2077" spans="2:65" s="12" customFormat="1">
      <c r="B2077" s="153"/>
      <c r="D2077" s="146" t="s">
        <v>230</v>
      </c>
      <c r="E2077" s="154" t="s">
        <v>1</v>
      </c>
      <c r="F2077" s="155" t="s">
        <v>4108</v>
      </c>
      <c r="H2077" s="156">
        <v>103.38</v>
      </c>
      <c r="I2077" s="157"/>
      <c r="L2077" s="153"/>
      <c r="M2077" s="158"/>
      <c r="T2077" s="159"/>
      <c r="AT2077" s="154" t="s">
        <v>230</v>
      </c>
      <c r="AU2077" s="154" t="s">
        <v>129</v>
      </c>
      <c r="AV2077" s="12" t="s">
        <v>129</v>
      </c>
      <c r="AW2077" s="12" t="s">
        <v>32</v>
      </c>
      <c r="AX2077" s="12" t="s">
        <v>77</v>
      </c>
      <c r="AY2077" s="154" t="s">
        <v>120</v>
      </c>
    </row>
    <row r="2078" spans="2:65" s="13" customFormat="1">
      <c r="B2078" s="170"/>
      <c r="D2078" s="146" t="s">
        <v>230</v>
      </c>
      <c r="E2078" s="171" t="s">
        <v>1</v>
      </c>
      <c r="F2078" s="172" t="s">
        <v>512</v>
      </c>
      <c r="H2078" s="173">
        <v>459.42</v>
      </c>
      <c r="I2078" s="174"/>
      <c r="L2078" s="170"/>
      <c r="M2078" s="175"/>
      <c r="T2078" s="176"/>
      <c r="AT2078" s="171" t="s">
        <v>230</v>
      </c>
      <c r="AU2078" s="171" t="s">
        <v>129</v>
      </c>
      <c r="AV2078" s="13" t="s">
        <v>138</v>
      </c>
      <c r="AW2078" s="13" t="s">
        <v>32</v>
      </c>
      <c r="AX2078" s="13" t="s">
        <v>77</v>
      </c>
      <c r="AY2078" s="171" t="s">
        <v>120</v>
      </c>
    </row>
    <row r="2079" spans="2:65" s="14" customFormat="1">
      <c r="B2079" s="177"/>
      <c r="D2079" s="146" t="s">
        <v>230</v>
      </c>
      <c r="E2079" s="178" t="s">
        <v>1</v>
      </c>
      <c r="F2079" s="179" t="s">
        <v>304</v>
      </c>
      <c r="H2079" s="180">
        <v>1445</v>
      </c>
      <c r="I2079" s="181"/>
      <c r="L2079" s="177"/>
      <c r="M2079" s="182"/>
      <c r="T2079" s="183"/>
      <c r="AT2079" s="178" t="s">
        <v>230</v>
      </c>
      <c r="AU2079" s="178" t="s">
        <v>129</v>
      </c>
      <c r="AV2079" s="14" t="s">
        <v>142</v>
      </c>
      <c r="AW2079" s="14" t="s">
        <v>32</v>
      </c>
      <c r="AX2079" s="14" t="s">
        <v>85</v>
      </c>
      <c r="AY2079" s="178" t="s">
        <v>120</v>
      </c>
    </row>
    <row r="2080" spans="2:65" s="1" customFormat="1" ht="24.2" customHeight="1">
      <c r="B2080" s="132"/>
      <c r="C2080" s="133" t="s">
        <v>4109</v>
      </c>
      <c r="D2080" s="133" t="s">
        <v>123</v>
      </c>
      <c r="E2080" s="134" t="s">
        <v>4110</v>
      </c>
      <c r="F2080" s="135" t="s">
        <v>4111</v>
      </c>
      <c r="G2080" s="136" t="s">
        <v>228</v>
      </c>
      <c r="H2080" s="137">
        <v>1445</v>
      </c>
      <c r="I2080" s="138"/>
      <c r="J2080" s="139">
        <f>ROUND(I2080*H2080,2)</f>
        <v>0</v>
      </c>
      <c r="K2080" s="135" t="s">
        <v>127</v>
      </c>
      <c r="L2080" s="32"/>
      <c r="M2080" s="190" t="s">
        <v>1</v>
      </c>
      <c r="N2080" s="191" t="s">
        <v>43</v>
      </c>
      <c r="O2080" s="151"/>
      <c r="P2080" s="192">
        <f>O2080*H2080</f>
        <v>0</v>
      </c>
      <c r="Q2080" s="192">
        <v>2.9E-4</v>
      </c>
      <c r="R2080" s="192">
        <f>Q2080*H2080</f>
        <v>0.41904999999999998</v>
      </c>
      <c r="S2080" s="192">
        <v>0</v>
      </c>
      <c r="T2080" s="193">
        <f>S2080*H2080</f>
        <v>0</v>
      </c>
      <c r="AR2080" s="144" t="s">
        <v>293</v>
      </c>
      <c r="AT2080" s="144" t="s">
        <v>123</v>
      </c>
      <c r="AU2080" s="144" t="s">
        <v>129</v>
      </c>
      <c r="AY2080" s="17" t="s">
        <v>120</v>
      </c>
      <c r="BE2080" s="145">
        <f>IF(N2080="základní",J2080,0)</f>
        <v>0</v>
      </c>
      <c r="BF2080" s="145">
        <f>IF(N2080="snížená",J2080,0)</f>
        <v>0</v>
      </c>
      <c r="BG2080" s="145">
        <f>IF(N2080="zákl. přenesená",J2080,0)</f>
        <v>0</v>
      </c>
      <c r="BH2080" s="145">
        <f>IF(N2080="sníž. přenesená",J2080,0)</f>
        <v>0</v>
      </c>
      <c r="BI2080" s="145">
        <f>IF(N2080="nulová",J2080,0)</f>
        <v>0</v>
      </c>
      <c r="BJ2080" s="17" t="s">
        <v>129</v>
      </c>
      <c r="BK2080" s="145">
        <f>ROUND(I2080*H2080,2)</f>
        <v>0</v>
      </c>
      <c r="BL2080" s="17" t="s">
        <v>293</v>
      </c>
      <c r="BM2080" s="144" t="s">
        <v>4112</v>
      </c>
    </row>
    <row r="2081" spans="2:12" s="1" customFormat="1" ht="6.95" customHeight="1">
      <c r="B2081" s="44"/>
      <c r="C2081" s="45"/>
      <c r="D2081" s="45"/>
      <c r="E2081" s="45"/>
      <c r="F2081" s="45"/>
      <c r="G2081" s="45"/>
      <c r="H2081" s="45"/>
      <c r="I2081" s="45"/>
      <c r="J2081" s="45"/>
      <c r="K2081" s="45"/>
      <c r="L2081" s="32"/>
    </row>
  </sheetData>
  <autoFilter ref="C167:K2080" xr:uid="{00000000-0009-0000-0000-000002000000}"/>
  <mergeCells count="9">
    <mergeCell ref="E87:H87"/>
    <mergeCell ref="E158:H158"/>
    <mergeCell ref="E160:H16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00 - Vedlejší a ostatní n...</vt:lpstr>
      <vt:lpstr>01 - Přestavba na 4 BJ</vt:lpstr>
      <vt:lpstr>'00 - Vedlejší a ostatní n...'!Názvy_tisku</vt:lpstr>
      <vt:lpstr>'01 - Přestavba na 4 BJ'!Názvy_tisku</vt:lpstr>
      <vt:lpstr>'Rekapitulace stavby'!Názvy_tisku</vt:lpstr>
      <vt:lpstr>'00 - Vedlejší a ostatní n...'!Oblast_tisku</vt:lpstr>
      <vt:lpstr>'01 - Přestavba na 4 BJ'!Oblast_tisku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DESKTOP-D23KPN6\PC</dc:creator>
  <cp:lastModifiedBy>Pavel Caha</cp:lastModifiedBy>
  <dcterms:created xsi:type="dcterms:W3CDTF">2025-06-26T11:50:31Z</dcterms:created>
  <dcterms:modified xsi:type="dcterms:W3CDTF">2025-08-20T12:10:19Z</dcterms:modified>
</cp:coreProperties>
</file>